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M:\"/>
    </mc:Choice>
  </mc:AlternateContent>
  <xr:revisionPtr revIDLastSave="0" documentId="8_{B3911BA4-DC0A-4461-BAF7-0615E65E47F1}" xr6:coauthVersionLast="47" xr6:coauthVersionMax="47" xr10:uidLastSave="{00000000-0000-0000-0000-000000000000}"/>
  <workbookProtection workbookAlgorithmName="SHA-512" workbookHashValue="xg+rKQJlEWA4TURd0Ex2pBVJQXB2EMO6UC6/LoUhx3YJAVaIJxXIuejR/Tn7VXV+WZAiXjIgtLo93qUsPmD8gw==" workbookSaltValue="a/GsBJ2ZCu2801k/zDkMnA==" workbookSpinCount="100000" lockStructure="1"/>
  <bookViews>
    <workbookView xWindow="-110" yWindow="-110" windowWidth="25180" windowHeight="16260" xr2:uid="{00000000-000D-0000-FFFF-FFFF00000000}"/>
  </bookViews>
  <sheets>
    <sheet name="SAM" sheetId="2" r:id="rId1"/>
    <sheet name="Summary" sheetId="19" r:id="rId2"/>
    <sheet name="Liquidity" sheetId="20" r:id="rId3"/>
    <sheet name="Comparative" sheetId="21" r:id="rId4"/>
    <sheet name="P&amp;L" sheetId="13" r:id="rId5"/>
    <sheet name="Help Document" sheetId="18" r:id="rId6"/>
    <sheet name="Support" sheetId="3" state="hidden" r:id="rId7"/>
  </sheets>
  <definedNames>
    <definedName name="ErrMsg_EnterAnnDate">Support!$L$5</definedName>
    <definedName name="ErrMsg_InputTwoYears">Support!$L$6</definedName>
    <definedName name="ErrMsg_InputYears">Support!$L$2</definedName>
    <definedName name="LKP_MILEAGE">OFFSET(Support!$A$1,1,0,COUNTA(Support!$A:$A)-1,2)</definedName>
    <definedName name="LKP_MONTH">OFFSET(Support!$C$1,1,0,COUNTA(Support!$C:$C)-1,1)</definedName>
    <definedName name="LKP_YEAR">OFFSET(Support!$A$1,1,0,COUNTA(Support!$A:$A)-1,1)</definedName>
    <definedName name="LKP_YEAR_1">OFFSET(Support!$D$1,1,0,COUNTA(Support!$D:$D)-1,1)</definedName>
    <definedName name="LKP_YEAR_2">OFFSET(Support!$E$1,1,0,COUNTA(Support!$E:$E)-1,1)</definedName>
    <definedName name="LKP_YEAR_3">OFFSET(Support!$F$1,1,0,COUNTA(Support!$F:$F)-1,1)</definedName>
    <definedName name="LKP_YEAR_LIQUIDITY">OFFSET(Support!$J$1,1,0,COUNTA(Support!$J:$J)-1,1)</definedName>
    <definedName name="Msg_DisplaySchedule">Support!$L$3</definedName>
    <definedName name="Msg_HideSchedule">Support!$L$4</definedName>
    <definedName name="_xlnm.Print_Area" localSheetId="3">Comparative!$B$1:$Q$493</definedName>
    <definedName name="_xlnm.Print_Area" localSheetId="5">'Help Document'!$B$2:$AR$464</definedName>
    <definedName name="_xlnm.Print_Area" localSheetId="2">Liquidity!$B$1:$M$223</definedName>
    <definedName name="_xlnm.Print_Area" localSheetId="4">'P&amp;L'!$B$1:$S$384</definedName>
    <definedName name="_xlnm.Print_Area" localSheetId="0">SAM!$B$1:$N$445</definedName>
    <definedName name="_xlnm.Print_Area" localSheetId="1">Summary!$B$1:$N$67</definedName>
    <definedName name="YEAR_1">Support!$G$2</definedName>
    <definedName name="YEAR_2">Support!$H$2</definedName>
    <definedName name="YEAR_3">Support!$I$2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8" i="2" l="1"/>
  <c r="I438" i="2"/>
  <c r="L411" i="2"/>
  <c r="I411" i="2"/>
  <c r="L384" i="2"/>
  <c r="I384" i="2"/>
  <c r="L356" i="2"/>
  <c r="I356" i="2"/>
  <c r="L326" i="2"/>
  <c r="I326" i="2"/>
  <c r="L296" i="2"/>
  <c r="I296" i="2"/>
  <c r="L266" i="2"/>
  <c r="I266" i="2"/>
  <c r="L234" i="2"/>
  <c r="I234" i="2"/>
  <c r="L202" i="2"/>
  <c r="I202" i="2"/>
  <c r="L170" i="2"/>
  <c r="I170" i="2"/>
  <c r="L138" i="2"/>
  <c r="I138" i="2"/>
  <c r="G347" i="13" l="1"/>
  <c r="G321" i="13"/>
  <c r="G295" i="13"/>
  <c r="G268" i="13"/>
  <c r="G243" i="13"/>
  <c r="G218" i="13"/>
  <c r="G193" i="13"/>
  <c r="G165" i="13"/>
  <c r="G113" i="13"/>
  <c r="G139" i="13"/>
  <c r="G87" i="13"/>
  <c r="G66" i="13"/>
  <c r="G45" i="13"/>
  <c r="G26" i="13"/>
  <c r="G7" i="13"/>
  <c r="F265" i="13" l="1"/>
  <c r="E265" i="13"/>
  <c r="Q258" i="13"/>
  <c r="Q260" i="13" s="1"/>
  <c r="Q264" i="13" s="1"/>
  <c r="N258" i="13"/>
  <c r="N260" i="13" s="1"/>
  <c r="N264" i="13" s="1"/>
  <c r="K258" i="13"/>
  <c r="K260" i="13" s="1"/>
  <c r="K264" i="13" s="1"/>
  <c r="H258" i="13"/>
  <c r="H260" i="13" s="1"/>
  <c r="H264" i="13" s="1"/>
  <c r="F256" i="13"/>
  <c r="E256" i="13"/>
  <c r="F255" i="13"/>
  <c r="E255" i="13"/>
  <c r="F254" i="13"/>
  <c r="E254" i="13"/>
  <c r="F162" i="13"/>
  <c r="E162" i="13"/>
  <c r="Q154" i="13"/>
  <c r="Q156" i="13" s="1"/>
  <c r="Q161" i="13" s="1"/>
  <c r="N154" i="13"/>
  <c r="N156" i="13" s="1"/>
  <c r="N161" i="13" s="1"/>
  <c r="K154" i="13"/>
  <c r="K156" i="13" s="1"/>
  <c r="K161" i="13" s="1"/>
  <c r="H154" i="13"/>
  <c r="H156" i="13" s="1"/>
  <c r="H161" i="13" s="1"/>
  <c r="F152" i="13"/>
  <c r="E152" i="13"/>
  <c r="F151" i="13"/>
  <c r="E151" i="13"/>
  <c r="F150" i="13"/>
  <c r="E150" i="13"/>
  <c r="I450" i="21"/>
  <c r="E450" i="21"/>
  <c r="I447" i="21"/>
  <c r="E447" i="21"/>
  <c r="I444" i="21"/>
  <c r="E444" i="21"/>
  <c r="I442" i="21"/>
  <c r="E442" i="21"/>
  <c r="I439" i="21"/>
  <c r="E439" i="21"/>
  <c r="I437" i="21"/>
  <c r="E437" i="21"/>
  <c r="S424" i="21"/>
  <c r="T423" i="21"/>
  <c r="T422" i="21"/>
  <c r="S422" i="21"/>
  <c r="I418" i="21"/>
  <c r="E418" i="21"/>
  <c r="I415" i="21"/>
  <c r="E415" i="21"/>
  <c r="I412" i="21"/>
  <c r="E412" i="21"/>
  <c r="I410" i="21"/>
  <c r="E410" i="21"/>
  <c r="I407" i="21"/>
  <c r="E407" i="21"/>
  <c r="I405" i="21"/>
  <c r="E405" i="21"/>
  <c r="S392" i="21"/>
  <c r="T391" i="21"/>
  <c r="T390" i="21"/>
  <c r="S390" i="21"/>
  <c r="S456" i="21"/>
  <c r="S360" i="21"/>
  <c r="S328" i="21"/>
  <c r="S296" i="21"/>
  <c r="S264" i="21"/>
  <c r="S232" i="21"/>
  <c r="S200" i="21"/>
  <c r="S168" i="21"/>
  <c r="S136" i="21"/>
  <c r="S104" i="21"/>
  <c r="S72" i="21"/>
  <c r="S40" i="21"/>
  <c r="S7" i="21"/>
  <c r="I482" i="21"/>
  <c r="E482" i="21"/>
  <c r="I479" i="21"/>
  <c r="E479" i="21"/>
  <c r="I476" i="21"/>
  <c r="E476" i="21"/>
  <c r="I474" i="21"/>
  <c r="E474" i="21"/>
  <c r="I471" i="21"/>
  <c r="E471" i="21"/>
  <c r="I469" i="21"/>
  <c r="E469" i="21"/>
  <c r="I386" i="21"/>
  <c r="E386" i="21"/>
  <c r="I383" i="21"/>
  <c r="E383" i="21"/>
  <c r="I380" i="21"/>
  <c r="E380" i="21"/>
  <c r="I378" i="21"/>
  <c r="E378" i="21"/>
  <c r="I375" i="21"/>
  <c r="E375" i="21"/>
  <c r="I373" i="21"/>
  <c r="E373" i="21"/>
  <c r="I354" i="21"/>
  <c r="E354" i="21"/>
  <c r="I351" i="21"/>
  <c r="E351" i="21"/>
  <c r="I348" i="21"/>
  <c r="E348" i="21"/>
  <c r="I346" i="21"/>
  <c r="E346" i="21"/>
  <c r="I343" i="21"/>
  <c r="E343" i="21"/>
  <c r="I341" i="21"/>
  <c r="E341" i="21"/>
  <c r="I322" i="21"/>
  <c r="E322" i="21"/>
  <c r="I319" i="21"/>
  <c r="E319" i="21"/>
  <c r="I316" i="21"/>
  <c r="E316" i="21"/>
  <c r="I314" i="21"/>
  <c r="E314" i="21"/>
  <c r="I311" i="21"/>
  <c r="E311" i="21"/>
  <c r="I309" i="21"/>
  <c r="E309" i="21"/>
  <c r="I290" i="21"/>
  <c r="E290" i="21"/>
  <c r="I287" i="21"/>
  <c r="E287" i="21"/>
  <c r="I284" i="21"/>
  <c r="E284" i="21"/>
  <c r="I282" i="21"/>
  <c r="E282" i="21"/>
  <c r="I279" i="21"/>
  <c r="E279" i="21"/>
  <c r="I277" i="21"/>
  <c r="E277" i="21"/>
  <c r="I258" i="21"/>
  <c r="E258" i="21"/>
  <c r="I255" i="21"/>
  <c r="E255" i="21"/>
  <c r="I252" i="21"/>
  <c r="E252" i="21"/>
  <c r="I250" i="21"/>
  <c r="E250" i="21"/>
  <c r="I247" i="21"/>
  <c r="E247" i="21"/>
  <c r="I245" i="21"/>
  <c r="E245" i="21"/>
  <c r="I226" i="21"/>
  <c r="E226" i="21"/>
  <c r="I223" i="21"/>
  <c r="E223" i="21"/>
  <c r="I220" i="21"/>
  <c r="E220" i="21"/>
  <c r="I218" i="21"/>
  <c r="E218" i="21"/>
  <c r="I215" i="21"/>
  <c r="E215" i="21"/>
  <c r="I213" i="21"/>
  <c r="E213" i="21"/>
  <c r="I194" i="21"/>
  <c r="E194" i="21"/>
  <c r="I191" i="21"/>
  <c r="E191" i="21"/>
  <c r="I188" i="21"/>
  <c r="E188" i="21"/>
  <c r="I186" i="21"/>
  <c r="E186" i="21"/>
  <c r="I183" i="21"/>
  <c r="E183" i="21"/>
  <c r="I181" i="21"/>
  <c r="E181" i="21"/>
  <c r="I162" i="21"/>
  <c r="E162" i="21"/>
  <c r="I159" i="21"/>
  <c r="E159" i="21"/>
  <c r="I156" i="21"/>
  <c r="E156" i="21"/>
  <c r="I154" i="21"/>
  <c r="E154" i="21"/>
  <c r="I151" i="21"/>
  <c r="E151" i="21"/>
  <c r="I149" i="21"/>
  <c r="E149" i="21"/>
  <c r="I130" i="21"/>
  <c r="E130" i="21"/>
  <c r="I127" i="21"/>
  <c r="E127" i="21"/>
  <c r="I124" i="21"/>
  <c r="E124" i="21"/>
  <c r="I122" i="21"/>
  <c r="E122" i="21"/>
  <c r="I119" i="21"/>
  <c r="E119" i="21"/>
  <c r="I117" i="21"/>
  <c r="E117" i="21"/>
  <c r="I98" i="21"/>
  <c r="E98" i="21"/>
  <c r="I95" i="21"/>
  <c r="E95" i="21"/>
  <c r="I92" i="21"/>
  <c r="E92" i="21"/>
  <c r="I90" i="21"/>
  <c r="E90" i="21"/>
  <c r="I87" i="21"/>
  <c r="E87" i="21"/>
  <c r="I85" i="21"/>
  <c r="E85" i="21"/>
  <c r="I66" i="21"/>
  <c r="E66" i="21"/>
  <c r="I63" i="21"/>
  <c r="E63" i="21"/>
  <c r="I60" i="21"/>
  <c r="E60" i="21"/>
  <c r="I58" i="21"/>
  <c r="E58" i="21"/>
  <c r="I55" i="21"/>
  <c r="E55" i="21"/>
  <c r="I53" i="21"/>
  <c r="E53" i="21"/>
  <c r="I27" i="21"/>
  <c r="E27" i="21"/>
  <c r="I22" i="21"/>
  <c r="I20" i="21"/>
  <c r="E20" i="21"/>
  <c r="E22" i="21"/>
  <c r="H162" i="13" l="1"/>
  <c r="K162" i="13"/>
  <c r="H265" i="13"/>
  <c r="N265" i="13"/>
  <c r="Q265" i="13"/>
  <c r="N162" i="13"/>
  <c r="K265" i="13"/>
  <c r="Q162" i="13"/>
  <c r="F449" i="21"/>
  <c r="F345" i="21"/>
  <c r="F377" i="21"/>
  <c r="F284" i="21"/>
  <c r="F316" i="21"/>
  <c r="F348" i="21"/>
  <c r="F380" i="21"/>
  <c r="F476" i="21"/>
  <c r="K27" i="21"/>
  <c r="F65" i="21"/>
  <c r="F129" i="21"/>
  <c r="F161" i="21"/>
  <c r="F257" i="21"/>
  <c r="F289" i="21"/>
  <c r="F441" i="21"/>
  <c r="F278" i="21"/>
  <c r="F443" i="21"/>
  <c r="F444" i="21"/>
  <c r="F91" i="21"/>
  <c r="F123" i="21"/>
  <c r="F155" i="21"/>
  <c r="F450" i="21"/>
  <c r="K124" i="21"/>
  <c r="F99" i="21"/>
  <c r="F322" i="21"/>
  <c r="F354" i="21"/>
  <c r="F482" i="21"/>
  <c r="K98" i="21"/>
  <c r="F124" i="21"/>
  <c r="F418" i="21"/>
  <c r="F379" i="21"/>
  <c r="F475" i="21"/>
  <c r="F446" i="21"/>
  <c r="T432" i="21"/>
  <c r="M450" i="21" s="1"/>
  <c r="K451" i="21" s="1"/>
  <c r="F158" i="21"/>
  <c r="F190" i="21"/>
  <c r="K92" i="21"/>
  <c r="F481" i="21"/>
  <c r="T427" i="21"/>
  <c r="M442" i="21" s="1"/>
  <c r="K443" i="21" s="1"/>
  <c r="F182" i="21"/>
  <c r="F414" i="21"/>
  <c r="F281" i="21"/>
  <c r="T400" i="21"/>
  <c r="M418" i="21" s="1"/>
  <c r="K419" i="21" s="1"/>
  <c r="F417" i="21"/>
  <c r="F59" i="21"/>
  <c r="F187" i="21"/>
  <c r="F251" i="21"/>
  <c r="F286" i="21"/>
  <c r="F318" i="21"/>
  <c r="F193" i="21"/>
  <c r="F411" i="21"/>
  <c r="F259" i="21"/>
  <c r="K290" i="21"/>
  <c r="F438" i="21"/>
  <c r="F451" i="21"/>
  <c r="F225" i="21"/>
  <c r="F118" i="21"/>
  <c r="F150" i="21"/>
  <c r="K156" i="21"/>
  <c r="F290" i="21"/>
  <c r="F321" i="21"/>
  <c r="F478" i="21"/>
  <c r="F406" i="21"/>
  <c r="F419" i="21"/>
  <c r="F217" i="21"/>
  <c r="F249" i="21"/>
  <c r="F409" i="21"/>
  <c r="K284" i="21"/>
  <c r="F342" i="21"/>
  <c r="K386" i="21"/>
  <c r="F98" i="21"/>
  <c r="K444" i="21"/>
  <c r="F92" i="21"/>
  <c r="F252" i="21"/>
  <c r="F283" i="21"/>
  <c r="F313" i="21"/>
  <c r="F470" i="21"/>
  <c r="K482" i="21"/>
  <c r="T425" i="21"/>
  <c r="K450" i="21"/>
  <c r="F315" i="21"/>
  <c r="F412" i="21"/>
  <c r="T426" i="21"/>
  <c r="F67" i="21"/>
  <c r="T428" i="21"/>
  <c r="F27" i="21"/>
  <c r="F60" i="21"/>
  <c r="F94" i="21"/>
  <c r="F126" i="21"/>
  <c r="F153" i="21"/>
  <c r="F347" i="21"/>
  <c r="F62" i="21"/>
  <c r="F226" i="21"/>
  <c r="K476" i="21"/>
  <c r="F355" i="21"/>
  <c r="F121" i="21"/>
  <c r="K226" i="21"/>
  <c r="F185" i="21"/>
  <c r="F54" i="21"/>
  <c r="F89" i="21"/>
  <c r="F97" i="21"/>
  <c r="K348" i="21"/>
  <c r="F473" i="21"/>
  <c r="K412" i="21"/>
  <c r="F130" i="21"/>
  <c r="F194" i="21"/>
  <c r="T393" i="21"/>
  <c r="K418" i="21"/>
  <c r="K130" i="21"/>
  <c r="F162" i="21"/>
  <c r="K194" i="21"/>
  <c r="F246" i="21"/>
  <c r="F254" i="21"/>
  <c r="F310" i="21"/>
  <c r="F350" i="21"/>
  <c r="F385" i="21"/>
  <c r="T394" i="21"/>
  <c r="F57" i="21"/>
  <c r="K162" i="21"/>
  <c r="F195" i="21"/>
  <c r="F219" i="21"/>
  <c r="T395" i="21"/>
  <c r="F66" i="21"/>
  <c r="F156" i="21"/>
  <c r="F188" i="21"/>
  <c r="F220" i="21"/>
  <c r="F258" i="21"/>
  <c r="T396" i="21"/>
  <c r="F483" i="21"/>
  <c r="F386" i="21"/>
  <c r="F387" i="21"/>
  <c r="K354" i="21"/>
  <c r="F291" i="21"/>
  <c r="K220" i="21"/>
  <c r="F163" i="21"/>
  <c r="F374" i="21"/>
  <c r="K380" i="21"/>
  <c r="F382" i="21"/>
  <c r="F353" i="21"/>
  <c r="K322" i="21"/>
  <c r="K316" i="21"/>
  <c r="F323" i="21"/>
  <c r="K252" i="21"/>
  <c r="K258" i="21"/>
  <c r="F222" i="21"/>
  <c r="F227" i="21"/>
  <c r="F214" i="21"/>
  <c r="K188" i="21"/>
  <c r="F131" i="21"/>
  <c r="F86" i="21"/>
  <c r="K60" i="21"/>
  <c r="K66" i="21"/>
  <c r="M444" i="21" l="1"/>
  <c r="K446" i="21" s="1"/>
  <c r="M439" i="21"/>
  <c r="M437" i="21"/>
  <c r="K438" i="21" s="1"/>
  <c r="M447" i="21"/>
  <c r="K449" i="21" s="1"/>
  <c r="M412" i="21"/>
  <c r="M410" i="21"/>
  <c r="K411" i="21" s="1"/>
  <c r="M407" i="21"/>
  <c r="M405" i="21"/>
  <c r="K406" i="21" s="1"/>
  <c r="M415" i="21"/>
  <c r="K417" i="21" s="1"/>
  <c r="K441" i="21" l="1"/>
  <c r="P450" i="21"/>
  <c r="P444" i="21"/>
  <c r="K409" i="21"/>
  <c r="P418" i="21"/>
  <c r="K414" i="21"/>
  <c r="P412" i="21"/>
  <c r="K184" i="20" l="1"/>
  <c r="H184" i="20"/>
  <c r="K183" i="20"/>
  <c r="H183" i="20"/>
  <c r="K178" i="20"/>
  <c r="H178" i="20"/>
  <c r="K176" i="20"/>
  <c r="K185" i="20" s="1"/>
  <c r="H176" i="20"/>
  <c r="H185" i="20" s="1"/>
  <c r="K171" i="20"/>
  <c r="H171" i="20"/>
  <c r="K170" i="20"/>
  <c r="K179" i="20" s="1"/>
  <c r="H170" i="20"/>
  <c r="H179" i="20" s="1"/>
  <c r="I55" i="19"/>
  <c r="I52" i="19"/>
  <c r="I45" i="19"/>
  <c r="I41" i="19"/>
  <c r="I21" i="19"/>
  <c r="I17" i="19"/>
  <c r="I5" i="19"/>
  <c r="E5" i="19"/>
  <c r="E41" i="19"/>
  <c r="C43" i="19"/>
  <c r="C42" i="19"/>
  <c r="C41" i="19"/>
  <c r="C40" i="19"/>
  <c r="I25" i="19"/>
  <c r="E25" i="19"/>
  <c r="C27" i="19"/>
  <c r="C26" i="19"/>
  <c r="C25" i="19"/>
  <c r="C24" i="19"/>
  <c r="M42" i="19"/>
  <c r="M41" i="19"/>
  <c r="M40" i="19"/>
  <c r="M26" i="19"/>
  <c r="M25" i="19"/>
  <c r="M24" i="19"/>
  <c r="L206" i="2"/>
  <c r="I26" i="19" s="1"/>
  <c r="I206" i="2"/>
  <c r="E26" i="19" s="1"/>
  <c r="L185" i="2"/>
  <c r="I24" i="19" s="1"/>
  <c r="I185" i="2"/>
  <c r="E24" i="19" s="1"/>
  <c r="L177" i="2"/>
  <c r="I177" i="2"/>
  <c r="L330" i="2"/>
  <c r="I42" i="19" s="1"/>
  <c r="I330" i="2"/>
  <c r="E42" i="19" s="1"/>
  <c r="L310" i="2"/>
  <c r="I40" i="19" s="1"/>
  <c r="I310" i="2"/>
  <c r="E40" i="19" s="1"/>
  <c r="L303" i="2"/>
  <c r="I303" i="2"/>
  <c r="H186" i="20" l="1"/>
  <c r="K186" i="20"/>
  <c r="H180" i="20"/>
  <c r="H181" i="20" s="1"/>
  <c r="K180" i="20"/>
  <c r="K181" i="20" s="1"/>
  <c r="I27" i="19"/>
  <c r="E43" i="19"/>
  <c r="I43" i="19"/>
  <c r="K41" i="19"/>
  <c r="K40" i="19"/>
  <c r="K42" i="19"/>
  <c r="E27" i="19"/>
  <c r="K25" i="19"/>
  <c r="K26" i="19"/>
  <c r="K24" i="19"/>
  <c r="K210" i="20"/>
  <c r="H210" i="20"/>
  <c r="K209" i="20"/>
  <c r="H209" i="20"/>
  <c r="K158" i="20"/>
  <c r="H158" i="20"/>
  <c r="K157" i="20"/>
  <c r="H157" i="20"/>
  <c r="K132" i="20"/>
  <c r="H132" i="20"/>
  <c r="K131" i="20"/>
  <c r="H131" i="20"/>
  <c r="K106" i="20"/>
  <c r="H106" i="20"/>
  <c r="K105" i="20"/>
  <c r="H105" i="20"/>
  <c r="K80" i="20"/>
  <c r="H80" i="20"/>
  <c r="K79" i="20"/>
  <c r="H79" i="20"/>
  <c r="K54" i="20"/>
  <c r="H54" i="20"/>
  <c r="K53" i="20"/>
  <c r="H53" i="20"/>
  <c r="K27" i="20"/>
  <c r="H27" i="20"/>
  <c r="F344" i="13"/>
  <c r="E344" i="13"/>
  <c r="Q337" i="13"/>
  <c r="Q339" i="13" s="1"/>
  <c r="Q343" i="13" s="1"/>
  <c r="N337" i="13"/>
  <c r="N339" i="13" s="1"/>
  <c r="N343" i="13" s="1"/>
  <c r="K337" i="13"/>
  <c r="K339" i="13" s="1"/>
  <c r="K343" i="13" s="1"/>
  <c r="H337" i="13"/>
  <c r="H339" i="13" s="1"/>
  <c r="H343" i="13" s="1"/>
  <c r="F335" i="13"/>
  <c r="E335" i="13"/>
  <c r="F334" i="13"/>
  <c r="E334" i="13"/>
  <c r="F333" i="13"/>
  <c r="E333" i="13"/>
  <c r="F240" i="13"/>
  <c r="E240" i="13"/>
  <c r="Q233" i="13"/>
  <c r="Q235" i="13" s="1"/>
  <c r="Q239" i="13" s="1"/>
  <c r="N233" i="13"/>
  <c r="N235" i="13" s="1"/>
  <c r="N239" i="13" s="1"/>
  <c r="K233" i="13"/>
  <c r="K235" i="13" s="1"/>
  <c r="K239" i="13" s="1"/>
  <c r="H233" i="13"/>
  <c r="H235" i="13" s="1"/>
  <c r="H239" i="13" s="1"/>
  <c r="F231" i="13"/>
  <c r="E231" i="13"/>
  <c r="F230" i="13"/>
  <c r="E230" i="13"/>
  <c r="F229" i="13"/>
  <c r="E229" i="13"/>
  <c r="F136" i="13"/>
  <c r="E136" i="13"/>
  <c r="Q128" i="13"/>
  <c r="Q130" i="13" s="1"/>
  <c r="Q135" i="13" s="1"/>
  <c r="N128" i="13"/>
  <c r="N130" i="13" s="1"/>
  <c r="N135" i="13" s="1"/>
  <c r="K128" i="13"/>
  <c r="K130" i="13" s="1"/>
  <c r="K135" i="13" s="1"/>
  <c r="H128" i="13"/>
  <c r="H130" i="13" s="1"/>
  <c r="H135" i="13" s="1"/>
  <c r="F126" i="13"/>
  <c r="E126" i="13"/>
  <c r="F125" i="13"/>
  <c r="E125" i="13"/>
  <c r="F124" i="13"/>
  <c r="E124" i="13"/>
  <c r="E82" i="13"/>
  <c r="F82" i="13" s="1"/>
  <c r="Q81" i="13"/>
  <c r="N81" i="13"/>
  <c r="K81" i="13"/>
  <c r="H81" i="13"/>
  <c r="F79" i="13"/>
  <c r="E79" i="13"/>
  <c r="F78" i="13"/>
  <c r="E78" i="13"/>
  <c r="F77" i="13"/>
  <c r="E77" i="13"/>
  <c r="E42" i="13"/>
  <c r="F42" i="13" s="1"/>
  <c r="Q41" i="13"/>
  <c r="N41" i="13"/>
  <c r="K41" i="13"/>
  <c r="H41" i="13"/>
  <c r="F39" i="13"/>
  <c r="E39" i="13"/>
  <c r="F38" i="13"/>
  <c r="E38" i="13"/>
  <c r="F37" i="13"/>
  <c r="E37" i="13"/>
  <c r="T231" i="21"/>
  <c r="T230" i="21"/>
  <c r="S230" i="21"/>
  <c r="T199" i="21"/>
  <c r="T198" i="21"/>
  <c r="S198" i="21"/>
  <c r="T295" i="21"/>
  <c r="T294" i="21"/>
  <c r="S294" i="21"/>
  <c r="T263" i="21"/>
  <c r="T262" i="21"/>
  <c r="S262" i="21"/>
  <c r="T359" i="21"/>
  <c r="T358" i="21"/>
  <c r="S358" i="21"/>
  <c r="T327" i="21"/>
  <c r="T326" i="21"/>
  <c r="S326" i="21"/>
  <c r="T167" i="21"/>
  <c r="T166" i="21"/>
  <c r="S166" i="21"/>
  <c r="T135" i="21"/>
  <c r="T134" i="21"/>
  <c r="S134" i="21"/>
  <c r="T39" i="21"/>
  <c r="T38" i="21"/>
  <c r="S38" i="21"/>
  <c r="T455" i="21"/>
  <c r="T454" i="21"/>
  <c r="S454" i="21"/>
  <c r="T103" i="21"/>
  <c r="T102" i="21"/>
  <c r="S102" i="21"/>
  <c r="T71" i="21"/>
  <c r="T70" i="21"/>
  <c r="S70" i="21"/>
  <c r="K43" i="19" l="1"/>
  <c r="K27" i="19"/>
  <c r="T464" i="21"/>
  <c r="M482" i="21" s="1"/>
  <c r="T459" i="21"/>
  <c r="T457" i="21"/>
  <c r="T460" i="21"/>
  <c r="T458" i="21"/>
  <c r="T364" i="21"/>
  <c r="T363" i="21"/>
  <c r="T361" i="21"/>
  <c r="T368" i="21"/>
  <c r="M386" i="21" s="1"/>
  <c r="T362" i="21"/>
  <c r="T336" i="21"/>
  <c r="M354" i="21" s="1"/>
  <c r="T332" i="21"/>
  <c r="T329" i="21"/>
  <c r="T331" i="21"/>
  <c r="T330" i="21"/>
  <c r="T300" i="21"/>
  <c r="T297" i="21"/>
  <c r="T299" i="21"/>
  <c r="T304" i="21"/>
  <c r="M322" i="21" s="1"/>
  <c r="T298" i="21"/>
  <c r="T265" i="21"/>
  <c r="T272" i="21"/>
  <c r="M290" i="21" s="1"/>
  <c r="T268" i="21"/>
  <c r="T267" i="21"/>
  <c r="T266" i="21"/>
  <c r="T234" i="21"/>
  <c r="T235" i="21"/>
  <c r="M250" i="21" s="1"/>
  <c r="K251" i="21" s="1"/>
  <c r="T233" i="21"/>
  <c r="T240" i="21"/>
  <c r="M258" i="21" s="1"/>
  <c r="T236" i="21"/>
  <c r="T208" i="21"/>
  <c r="M226" i="21" s="1"/>
  <c r="T203" i="21"/>
  <c r="M218" i="21" s="1"/>
  <c r="K219" i="21" s="1"/>
  <c r="T202" i="21"/>
  <c r="T204" i="21"/>
  <c r="T201" i="21"/>
  <c r="T170" i="21"/>
  <c r="T172" i="21"/>
  <c r="T176" i="21"/>
  <c r="M194" i="21" s="1"/>
  <c r="T171" i="21"/>
  <c r="T169" i="21"/>
  <c r="T140" i="21"/>
  <c r="T137" i="21"/>
  <c r="T144" i="21"/>
  <c r="M162" i="21" s="1"/>
  <c r="T138" i="21"/>
  <c r="T139" i="21"/>
  <c r="T106" i="21"/>
  <c r="T112" i="21"/>
  <c r="M130" i="21" s="1"/>
  <c r="T108" i="21"/>
  <c r="T105" i="21"/>
  <c r="T107" i="21"/>
  <c r="T80" i="21"/>
  <c r="M98" i="21" s="1"/>
  <c r="T74" i="21"/>
  <c r="T76" i="21"/>
  <c r="T73" i="21"/>
  <c r="T75" i="21"/>
  <c r="T48" i="21"/>
  <c r="M66" i="21" s="1"/>
  <c r="T43" i="21"/>
  <c r="T42" i="21"/>
  <c r="T44" i="21"/>
  <c r="T41" i="21"/>
  <c r="H344" i="13"/>
  <c r="N240" i="13"/>
  <c r="N344" i="13"/>
  <c r="K240" i="13"/>
  <c r="K344" i="13"/>
  <c r="H136" i="13"/>
  <c r="Q240" i="13"/>
  <c r="Q344" i="13"/>
  <c r="H240" i="13"/>
  <c r="N82" i="13"/>
  <c r="N136" i="13"/>
  <c r="K136" i="13"/>
  <c r="Q82" i="13"/>
  <c r="Q136" i="13"/>
  <c r="K82" i="13"/>
  <c r="Q42" i="13"/>
  <c r="H82" i="13"/>
  <c r="H42" i="13"/>
  <c r="K42" i="13"/>
  <c r="N42" i="13"/>
  <c r="M252" i="21" l="1"/>
  <c r="K254" i="21" s="1"/>
  <c r="M220" i="21"/>
  <c r="K222" i="21" s="1"/>
  <c r="M223" i="21"/>
  <c r="K225" i="21" s="1"/>
  <c r="M215" i="21"/>
  <c r="K217" i="21" s="1"/>
  <c r="M213" i="21"/>
  <c r="K214" i="21" s="1"/>
  <c r="M378" i="21"/>
  <c r="K379" i="21" s="1"/>
  <c r="M380" i="21"/>
  <c r="M95" i="21"/>
  <c r="K97" i="21" s="1"/>
  <c r="M87" i="21"/>
  <c r="K89" i="21" s="1"/>
  <c r="M85" i="21"/>
  <c r="K86" i="21" s="1"/>
  <c r="M149" i="21"/>
  <c r="K150" i="21" s="1"/>
  <c r="M159" i="21"/>
  <c r="K161" i="21" s="1"/>
  <c r="M151" i="21"/>
  <c r="K153" i="21" s="1"/>
  <c r="M316" i="21"/>
  <c r="M314" i="21"/>
  <c r="K315" i="21" s="1"/>
  <c r="M90" i="21"/>
  <c r="K91" i="21" s="1"/>
  <c r="M92" i="21"/>
  <c r="M309" i="21"/>
  <c r="K310" i="21" s="1"/>
  <c r="M319" i="21"/>
  <c r="K321" i="21" s="1"/>
  <c r="M311" i="21"/>
  <c r="K313" i="21" s="1"/>
  <c r="M191" i="21"/>
  <c r="K193" i="21" s="1"/>
  <c r="M183" i="21"/>
  <c r="K185" i="21" s="1"/>
  <c r="M181" i="21"/>
  <c r="K182" i="21" s="1"/>
  <c r="M479" i="21"/>
  <c r="K481" i="21" s="1"/>
  <c r="M469" i="21"/>
  <c r="K470" i="21" s="1"/>
  <c r="M471" i="21"/>
  <c r="K473" i="21" s="1"/>
  <c r="M474" i="21"/>
  <c r="K475" i="21" s="1"/>
  <c r="M476" i="21"/>
  <c r="M60" i="21"/>
  <c r="M58" i="21"/>
  <c r="K59" i="21" s="1"/>
  <c r="M383" i="21"/>
  <c r="K385" i="21" s="1"/>
  <c r="M375" i="21"/>
  <c r="K377" i="21" s="1"/>
  <c r="M373" i="21"/>
  <c r="K374" i="21" s="1"/>
  <c r="K259" i="21"/>
  <c r="M255" i="21"/>
  <c r="K257" i="21" s="1"/>
  <c r="M245" i="21"/>
  <c r="K246" i="21" s="1"/>
  <c r="M247" i="21"/>
  <c r="K249" i="21" s="1"/>
  <c r="M186" i="21"/>
  <c r="K187" i="21" s="1"/>
  <c r="M188" i="21"/>
  <c r="M348" i="21"/>
  <c r="M346" i="21"/>
  <c r="K347" i="21" s="1"/>
  <c r="M127" i="21"/>
  <c r="K129" i="21" s="1"/>
  <c r="M119" i="21"/>
  <c r="K121" i="21" s="1"/>
  <c r="M117" i="21"/>
  <c r="K118" i="21" s="1"/>
  <c r="M341" i="21"/>
  <c r="K342" i="21" s="1"/>
  <c r="M351" i="21"/>
  <c r="K353" i="21" s="1"/>
  <c r="M343" i="21"/>
  <c r="K345" i="21" s="1"/>
  <c r="M154" i="21"/>
  <c r="K155" i="21" s="1"/>
  <c r="M156" i="21"/>
  <c r="M279" i="21"/>
  <c r="K281" i="21" s="1"/>
  <c r="M277" i="21"/>
  <c r="K278" i="21" s="1"/>
  <c r="M287" i="21"/>
  <c r="K289" i="21" s="1"/>
  <c r="K227" i="21"/>
  <c r="M122" i="21"/>
  <c r="K123" i="21" s="1"/>
  <c r="M124" i="21"/>
  <c r="M55" i="21"/>
  <c r="K57" i="21" s="1"/>
  <c r="M63" i="21"/>
  <c r="K65" i="21" s="1"/>
  <c r="M53" i="21"/>
  <c r="K54" i="21" s="1"/>
  <c r="M284" i="21"/>
  <c r="M282" i="21"/>
  <c r="K283" i="21" s="1"/>
  <c r="K483" i="21"/>
  <c r="K387" i="21"/>
  <c r="K355" i="21"/>
  <c r="K323" i="21"/>
  <c r="K291" i="21"/>
  <c r="K195" i="21"/>
  <c r="K163" i="21"/>
  <c r="K131" i="21"/>
  <c r="K99" i="21"/>
  <c r="K67" i="21"/>
  <c r="T6" i="21"/>
  <c r="T5" i="21"/>
  <c r="S5" i="21"/>
  <c r="P220" i="21" l="1"/>
  <c r="P226" i="21"/>
  <c r="P322" i="21"/>
  <c r="P98" i="21"/>
  <c r="P258" i="21"/>
  <c r="P66" i="21"/>
  <c r="P252" i="21"/>
  <c r="P130" i="21"/>
  <c r="P386" i="21"/>
  <c r="P156" i="21"/>
  <c r="K158" i="21"/>
  <c r="P316" i="21"/>
  <c r="K318" i="21"/>
  <c r="P284" i="21"/>
  <c r="K286" i="21"/>
  <c r="P290" i="21"/>
  <c r="P124" i="21"/>
  <c r="K126" i="21"/>
  <c r="P162" i="21"/>
  <c r="P354" i="21"/>
  <c r="P380" i="21"/>
  <c r="K382" i="21"/>
  <c r="P194" i="21"/>
  <c r="K62" i="21"/>
  <c r="P60" i="21"/>
  <c r="P92" i="21"/>
  <c r="K94" i="21"/>
  <c r="P348" i="21"/>
  <c r="K350" i="21"/>
  <c r="P482" i="21"/>
  <c r="P188" i="21"/>
  <c r="K190" i="21"/>
  <c r="K478" i="21"/>
  <c r="P476" i="21"/>
  <c r="T15" i="21"/>
  <c r="M33" i="21" s="1"/>
  <c r="T11" i="21"/>
  <c r="T9" i="21"/>
  <c r="T10" i="21"/>
  <c r="T8" i="21"/>
  <c r="K204" i="20"/>
  <c r="H204" i="20"/>
  <c r="K152" i="20"/>
  <c r="H152" i="20"/>
  <c r="K126" i="20"/>
  <c r="H126" i="20"/>
  <c r="K100" i="20"/>
  <c r="H100" i="20"/>
  <c r="K74" i="20"/>
  <c r="H74" i="20"/>
  <c r="K48" i="20"/>
  <c r="H48" i="20"/>
  <c r="K197" i="20"/>
  <c r="H197" i="20"/>
  <c r="K145" i="20"/>
  <c r="H145" i="20"/>
  <c r="K119" i="20"/>
  <c r="H119" i="20"/>
  <c r="K93" i="20"/>
  <c r="H93" i="20"/>
  <c r="K67" i="20"/>
  <c r="H67" i="20"/>
  <c r="K41" i="20"/>
  <c r="H41" i="20"/>
  <c r="K26" i="20"/>
  <c r="H26" i="20"/>
  <c r="K21" i="20"/>
  <c r="H21" i="20"/>
  <c r="K14" i="20"/>
  <c r="H14" i="20"/>
  <c r="M22" i="21" l="1"/>
  <c r="P33" i="21" s="1"/>
  <c r="M27" i="21"/>
  <c r="M25" i="21"/>
  <c r="M30" i="21"/>
  <c r="M20" i="21"/>
  <c r="K72" i="20"/>
  <c r="H72" i="20"/>
  <c r="K66" i="20"/>
  <c r="K75" i="20" s="1"/>
  <c r="H66" i="20"/>
  <c r="H75" i="20" s="1"/>
  <c r="K98" i="20"/>
  <c r="H98" i="20"/>
  <c r="K92" i="20"/>
  <c r="K101" i="20" s="1"/>
  <c r="H92" i="20"/>
  <c r="H101" i="20" s="1"/>
  <c r="K46" i="20"/>
  <c r="H46" i="20"/>
  <c r="K40" i="20"/>
  <c r="K49" i="20" s="1"/>
  <c r="H40" i="20"/>
  <c r="H49" i="20" s="1"/>
  <c r="P27" i="21" l="1"/>
  <c r="K107" i="20"/>
  <c r="K108" i="20" s="1"/>
  <c r="K102" i="20"/>
  <c r="K103" i="20" s="1"/>
  <c r="H102" i="20"/>
  <c r="H103" i="20" s="1"/>
  <c r="H107" i="20"/>
  <c r="H108" i="20" s="1"/>
  <c r="K81" i="20"/>
  <c r="K82" i="20" s="1"/>
  <c r="K76" i="20"/>
  <c r="K77" i="20" s="1"/>
  <c r="H76" i="20"/>
  <c r="H77" i="20" s="1"/>
  <c r="H81" i="20"/>
  <c r="H82" i="20" s="1"/>
  <c r="H55" i="20"/>
  <c r="H56" i="20" s="1"/>
  <c r="H50" i="20"/>
  <c r="H51" i="20" s="1"/>
  <c r="K55" i="20"/>
  <c r="K56" i="20" s="1"/>
  <c r="K50" i="20"/>
  <c r="K51" i="20" s="1"/>
  <c r="I56" i="2"/>
  <c r="L41" i="2"/>
  <c r="P74" i="2"/>
  <c r="P55" i="2"/>
  <c r="P40" i="2"/>
  <c r="P25" i="2"/>
  <c r="L63" i="2" l="1"/>
  <c r="I63" i="2"/>
  <c r="I33" i="21" l="1"/>
  <c r="E33" i="21"/>
  <c r="I30" i="21"/>
  <c r="E30" i="21"/>
  <c r="K29" i="21"/>
  <c r="F29" i="21"/>
  <c r="I25" i="21"/>
  <c r="E25" i="21"/>
  <c r="K24" i="21"/>
  <c r="K21" i="21"/>
  <c r="F21" i="21"/>
  <c r="K32" i="21" l="1"/>
  <c r="F32" i="21"/>
  <c r="F26" i="21"/>
  <c r="K26" i="21"/>
  <c r="K34" i="21"/>
  <c r="K33" i="21"/>
  <c r="F33" i="21"/>
  <c r="F34" i="21"/>
  <c r="F24" i="21"/>
  <c r="K202" i="20" l="1"/>
  <c r="H202" i="20"/>
  <c r="K196" i="20"/>
  <c r="K205" i="20" s="1"/>
  <c r="H196" i="20"/>
  <c r="H205" i="20" s="1"/>
  <c r="K150" i="20"/>
  <c r="H150" i="20"/>
  <c r="K144" i="20"/>
  <c r="K153" i="20" s="1"/>
  <c r="H144" i="20"/>
  <c r="H153" i="20" s="1"/>
  <c r="K124" i="20"/>
  <c r="H124" i="20"/>
  <c r="K118" i="20"/>
  <c r="K127" i="20" s="1"/>
  <c r="H118" i="20"/>
  <c r="H127" i="20" s="1"/>
  <c r="K19" i="20"/>
  <c r="K23" i="20" s="1"/>
  <c r="H19" i="20"/>
  <c r="H23" i="20" s="1"/>
  <c r="K13" i="20"/>
  <c r="K22" i="20" s="1"/>
  <c r="H13" i="20"/>
  <c r="H22" i="20" s="1"/>
  <c r="H159" i="20" l="1"/>
  <c r="H160" i="20" s="1"/>
  <c r="H154" i="20"/>
  <c r="H155" i="20" s="1"/>
  <c r="K154" i="20"/>
  <c r="K155" i="20" s="1"/>
  <c r="K159" i="20"/>
  <c r="K160" i="20" s="1"/>
  <c r="K128" i="20"/>
  <c r="K129" i="20" s="1"/>
  <c r="K133" i="20"/>
  <c r="K134" i="20" s="1"/>
  <c r="H211" i="20"/>
  <c r="H212" i="20" s="1"/>
  <c r="H206" i="20"/>
  <c r="H207" i="20" s="1"/>
  <c r="K211" i="20"/>
  <c r="K212" i="20" s="1"/>
  <c r="K206" i="20"/>
  <c r="K207" i="20" s="1"/>
  <c r="H128" i="20"/>
  <c r="H129" i="20" s="1"/>
  <c r="H133" i="20"/>
  <c r="H134" i="20" s="1"/>
  <c r="K28" i="20"/>
  <c r="K29" i="20" s="1"/>
  <c r="H28" i="20"/>
  <c r="H29" i="20" s="1"/>
  <c r="I49" i="19"/>
  <c r="I37" i="19"/>
  <c r="I33" i="19"/>
  <c r="I29" i="19"/>
  <c r="E55" i="19"/>
  <c r="E52" i="19"/>
  <c r="E49" i="19"/>
  <c r="E45" i="19"/>
  <c r="K45" i="19" s="1"/>
  <c r="E37" i="19"/>
  <c r="E33" i="19"/>
  <c r="E29" i="19"/>
  <c r="E21" i="19"/>
  <c r="E17" i="19"/>
  <c r="C57" i="19"/>
  <c r="C56" i="19"/>
  <c r="C55" i="19"/>
  <c r="C54" i="19"/>
  <c r="C53" i="19"/>
  <c r="C52" i="19"/>
  <c r="C51" i="19"/>
  <c r="C50" i="19"/>
  <c r="C49" i="19"/>
  <c r="C47" i="19"/>
  <c r="C46" i="19"/>
  <c r="C45" i="19"/>
  <c r="C44" i="19"/>
  <c r="C39" i="19"/>
  <c r="C38" i="19"/>
  <c r="C37" i="19"/>
  <c r="C36" i="19"/>
  <c r="C35" i="19"/>
  <c r="C34" i="19"/>
  <c r="C33" i="19"/>
  <c r="C32" i="19"/>
  <c r="C31" i="19"/>
  <c r="C30" i="19"/>
  <c r="C29" i="19"/>
  <c r="C28" i="19"/>
  <c r="C23" i="19"/>
  <c r="C22" i="19"/>
  <c r="C21" i="19"/>
  <c r="C20" i="19"/>
  <c r="C19" i="19"/>
  <c r="C18" i="19"/>
  <c r="C17" i="19"/>
  <c r="C16" i="19"/>
  <c r="C11" i="19"/>
  <c r="C10" i="19"/>
  <c r="C9" i="19"/>
  <c r="C8" i="19"/>
  <c r="M56" i="19"/>
  <c r="M55" i="19"/>
  <c r="M53" i="19"/>
  <c r="M52" i="19"/>
  <c r="M50" i="19"/>
  <c r="M49" i="19"/>
  <c r="M46" i="19"/>
  <c r="M45" i="19"/>
  <c r="M44" i="19"/>
  <c r="M38" i="19"/>
  <c r="M37" i="19"/>
  <c r="M36" i="19"/>
  <c r="M34" i="19"/>
  <c r="M33" i="19"/>
  <c r="M32" i="19"/>
  <c r="M30" i="19"/>
  <c r="M29" i="19"/>
  <c r="M28" i="19"/>
  <c r="M22" i="19"/>
  <c r="M21" i="19"/>
  <c r="M20" i="19"/>
  <c r="M18" i="19"/>
  <c r="M17" i="19"/>
  <c r="M16" i="19"/>
  <c r="M14" i="19"/>
  <c r="M13" i="19"/>
  <c r="M12" i="19"/>
  <c r="M11" i="19"/>
  <c r="M10" i="19"/>
  <c r="M9" i="19"/>
  <c r="M8" i="19"/>
  <c r="M7" i="19"/>
  <c r="L443" i="2"/>
  <c r="I56" i="19" s="1"/>
  <c r="I443" i="2"/>
  <c r="E56" i="19" s="1"/>
  <c r="L419" i="2"/>
  <c r="I419" i="2"/>
  <c r="L416" i="2"/>
  <c r="I53" i="19" s="1"/>
  <c r="I416" i="2"/>
  <c r="E53" i="19" s="1"/>
  <c r="L392" i="2"/>
  <c r="I392" i="2"/>
  <c r="L360" i="2"/>
  <c r="I46" i="19" s="1"/>
  <c r="I360" i="2"/>
  <c r="E46" i="19" s="1"/>
  <c r="L340" i="2"/>
  <c r="I44" i="19" s="1"/>
  <c r="I340" i="2"/>
  <c r="E44" i="19" s="1"/>
  <c r="L333" i="2"/>
  <c r="I333" i="2"/>
  <c r="L300" i="2"/>
  <c r="I38" i="19" s="1"/>
  <c r="I300" i="2"/>
  <c r="E38" i="19" s="1"/>
  <c r="L280" i="2"/>
  <c r="I36" i="19" s="1"/>
  <c r="I280" i="2"/>
  <c r="E36" i="19" s="1"/>
  <c r="L273" i="2"/>
  <c r="I273" i="2"/>
  <c r="L238" i="2"/>
  <c r="I30" i="19" s="1"/>
  <c r="I238" i="2"/>
  <c r="E30" i="19" s="1"/>
  <c r="L217" i="2"/>
  <c r="I28" i="19" s="1"/>
  <c r="I217" i="2"/>
  <c r="E28" i="19" s="1"/>
  <c r="L209" i="2"/>
  <c r="I209" i="2"/>
  <c r="L174" i="2"/>
  <c r="I22" i="19" s="1"/>
  <c r="I174" i="2"/>
  <c r="E22" i="19" s="1"/>
  <c r="L153" i="2"/>
  <c r="I20" i="19" s="1"/>
  <c r="I153" i="2"/>
  <c r="E20" i="19" s="1"/>
  <c r="L145" i="2"/>
  <c r="I145" i="2"/>
  <c r="L108" i="2"/>
  <c r="I14" i="19" s="1"/>
  <c r="I108" i="2"/>
  <c r="E14" i="19" s="1"/>
  <c r="L75" i="2"/>
  <c r="L76" i="2" s="1"/>
  <c r="L79" i="2" s="1"/>
  <c r="I75" i="2"/>
  <c r="I76" i="2" s="1"/>
  <c r="I79" i="2" s="1"/>
  <c r="L65" i="2"/>
  <c r="I65" i="2"/>
  <c r="L56" i="2"/>
  <c r="L57" i="2" s="1"/>
  <c r="I57" i="2"/>
  <c r="L47" i="2"/>
  <c r="I47" i="2"/>
  <c r="L42" i="2"/>
  <c r="I41" i="2"/>
  <c r="I42" i="2" s="1"/>
  <c r="L32" i="2"/>
  <c r="I32" i="2"/>
  <c r="L60" i="2" l="1"/>
  <c r="I10" i="19" s="1"/>
  <c r="I60" i="2"/>
  <c r="E10" i="19" s="1"/>
  <c r="L45" i="2"/>
  <c r="I9" i="19" s="1"/>
  <c r="I45" i="2"/>
  <c r="E9" i="19" s="1"/>
  <c r="K24" i="20"/>
  <c r="H24" i="20"/>
  <c r="E11" i="19"/>
  <c r="I11" i="19"/>
  <c r="I54" i="19"/>
  <c r="I57" i="19"/>
  <c r="I31" i="19"/>
  <c r="I39" i="19"/>
  <c r="E23" i="19"/>
  <c r="E47" i="19"/>
  <c r="I23" i="19"/>
  <c r="I47" i="19"/>
  <c r="E54" i="19"/>
  <c r="E57" i="19"/>
  <c r="E31" i="19"/>
  <c r="E39" i="19"/>
  <c r="K52" i="19"/>
  <c r="K55" i="19"/>
  <c r="K17" i="19"/>
  <c r="K49" i="19"/>
  <c r="K21" i="19"/>
  <c r="K33" i="19"/>
  <c r="K22" i="19"/>
  <c r="K29" i="19"/>
  <c r="K37" i="19"/>
  <c r="K56" i="19"/>
  <c r="K53" i="19"/>
  <c r="K28" i="19"/>
  <c r="K14" i="19"/>
  <c r="K36" i="19"/>
  <c r="K20" i="19"/>
  <c r="K44" i="19"/>
  <c r="K46" i="19"/>
  <c r="K30" i="19"/>
  <c r="K38" i="19"/>
  <c r="K10" i="19" l="1"/>
  <c r="K9" i="19"/>
  <c r="K11" i="19"/>
  <c r="K54" i="19"/>
  <c r="K57" i="19"/>
  <c r="K39" i="19"/>
  <c r="K23" i="19"/>
  <c r="K47" i="19"/>
  <c r="K31" i="19"/>
  <c r="Q363" i="13" l="1"/>
  <c r="N363" i="13"/>
  <c r="K363" i="13"/>
  <c r="H363" i="13"/>
  <c r="Q311" i="13"/>
  <c r="N311" i="13"/>
  <c r="K311" i="13"/>
  <c r="H311" i="13"/>
  <c r="E370" i="13" l="1"/>
  <c r="F370" i="13" s="1"/>
  <c r="Q365" i="13"/>
  <c r="Q369" i="13" s="1"/>
  <c r="N365" i="13"/>
  <c r="N369" i="13" s="1"/>
  <c r="K365" i="13"/>
  <c r="K369" i="13" s="1"/>
  <c r="H365" i="13"/>
  <c r="H369" i="13" s="1"/>
  <c r="E361" i="13"/>
  <c r="F361" i="13" s="1"/>
  <c r="E360" i="13"/>
  <c r="F360" i="13" s="1"/>
  <c r="E359" i="13"/>
  <c r="F359" i="13" s="1"/>
  <c r="E307" i="13"/>
  <c r="F307" i="13" s="1"/>
  <c r="E290" i="13"/>
  <c r="F290" i="13" s="1"/>
  <c r="Q283" i="13"/>
  <c r="Q285" i="13" s="1"/>
  <c r="Q289" i="13" s="1"/>
  <c r="N283" i="13"/>
  <c r="N285" i="13" s="1"/>
  <c r="N289" i="13" s="1"/>
  <c r="K283" i="13"/>
  <c r="K285" i="13" s="1"/>
  <c r="K289" i="13" s="1"/>
  <c r="H283" i="13"/>
  <c r="H285" i="13" s="1"/>
  <c r="H289" i="13" s="1"/>
  <c r="E281" i="13"/>
  <c r="F281" i="13" s="1"/>
  <c r="E280" i="13"/>
  <c r="F280" i="13" s="1"/>
  <c r="E279" i="13"/>
  <c r="F279" i="13" s="1"/>
  <c r="E204" i="13"/>
  <c r="F204" i="13" s="1"/>
  <c r="F188" i="13"/>
  <c r="E188" i="13"/>
  <c r="Q180" i="13"/>
  <c r="Q182" i="13" s="1"/>
  <c r="Q187" i="13" s="1"/>
  <c r="N180" i="13"/>
  <c r="N182" i="13" s="1"/>
  <c r="N187" i="13" s="1"/>
  <c r="K180" i="13"/>
  <c r="K182" i="13" s="1"/>
  <c r="K187" i="13" s="1"/>
  <c r="H180" i="13"/>
  <c r="H182" i="13" s="1"/>
  <c r="H187" i="13" s="1"/>
  <c r="F178" i="13"/>
  <c r="E178" i="13"/>
  <c r="E177" i="13"/>
  <c r="F177" i="13" s="1"/>
  <c r="F176" i="13"/>
  <c r="E176" i="13"/>
  <c r="E98" i="13"/>
  <c r="F98" i="13" s="1"/>
  <c r="E61" i="13"/>
  <c r="F61" i="13" s="1"/>
  <c r="Q60" i="13"/>
  <c r="N60" i="13"/>
  <c r="K60" i="13"/>
  <c r="H60" i="13"/>
  <c r="E58" i="13"/>
  <c r="F58" i="13" s="1"/>
  <c r="E57" i="13"/>
  <c r="F57" i="13" s="1"/>
  <c r="E56" i="13"/>
  <c r="F56" i="13" s="1"/>
  <c r="E18" i="13"/>
  <c r="F18" i="13" s="1"/>
  <c r="Q313" i="13"/>
  <c r="Q317" i="13" s="1"/>
  <c r="Q208" i="13"/>
  <c r="Q210" i="13" s="1"/>
  <c r="Q214" i="13" s="1"/>
  <c r="Q102" i="13"/>
  <c r="Q104" i="13" s="1"/>
  <c r="Q109" i="13" s="1"/>
  <c r="Q22" i="13"/>
  <c r="H188" i="13" l="1"/>
  <c r="Q318" i="13"/>
  <c r="K370" i="13"/>
  <c r="N370" i="13"/>
  <c r="Q370" i="13"/>
  <c r="H370" i="13"/>
  <c r="N290" i="13"/>
  <c r="H290" i="13"/>
  <c r="Q290" i="13"/>
  <c r="K290" i="13"/>
  <c r="Q215" i="13"/>
  <c r="K188" i="13"/>
  <c r="Q188" i="13"/>
  <c r="N188" i="13"/>
  <c r="Q110" i="13"/>
  <c r="K61" i="13"/>
  <c r="H61" i="13"/>
  <c r="N61" i="13"/>
  <c r="Q61" i="13"/>
  <c r="Q23" i="13"/>
  <c r="N313" i="13"/>
  <c r="N317" i="13" s="1"/>
  <c r="K313" i="13"/>
  <c r="K317" i="13" s="1"/>
  <c r="H313" i="13"/>
  <c r="H317" i="13" s="1"/>
  <c r="E318" i="13"/>
  <c r="F318" i="13" s="1"/>
  <c r="E309" i="13"/>
  <c r="F309" i="13" s="1"/>
  <c r="E308" i="13"/>
  <c r="F308" i="13" s="1"/>
  <c r="E215" i="13"/>
  <c r="F215" i="13" s="1"/>
  <c r="N208" i="13"/>
  <c r="N210" i="13" s="1"/>
  <c r="N214" i="13" s="1"/>
  <c r="K208" i="13"/>
  <c r="K210" i="13" s="1"/>
  <c r="K214" i="13" s="1"/>
  <c r="H208" i="13"/>
  <c r="E206" i="13"/>
  <c r="F206" i="13" s="1"/>
  <c r="E205" i="13"/>
  <c r="F205" i="13" s="1"/>
  <c r="E99" i="13"/>
  <c r="F99" i="13" s="1"/>
  <c r="E100" i="13"/>
  <c r="F100" i="13" s="1"/>
  <c r="E110" i="13"/>
  <c r="F110" i="13" s="1"/>
  <c r="N22" i="13"/>
  <c r="K22" i="13"/>
  <c r="E19" i="13"/>
  <c r="F19" i="13" s="1"/>
  <c r="E20" i="13"/>
  <c r="F20" i="13" s="1"/>
  <c r="E23" i="13"/>
  <c r="F23" i="13" s="1"/>
  <c r="H210" i="13" l="1"/>
  <c r="H214" i="13" s="1"/>
  <c r="H215" i="13" s="1"/>
  <c r="H318" i="13"/>
  <c r="K318" i="13"/>
  <c r="N318" i="13"/>
  <c r="N215" i="13"/>
  <c r="K215" i="13"/>
  <c r="K23" i="13"/>
  <c r="N23" i="13"/>
  <c r="N102" i="13" l="1"/>
  <c r="N104" i="13" s="1"/>
  <c r="K102" i="13"/>
  <c r="K104" i="13" s="1"/>
  <c r="H102" i="13"/>
  <c r="H104" i="13" s="1"/>
  <c r="N109" i="13" l="1"/>
  <c r="N110" i="13" s="1"/>
  <c r="K109" i="13"/>
  <c r="K110" i="13" s="1"/>
  <c r="H109" i="13"/>
  <c r="H110" i="13" s="1"/>
  <c r="H22" i="13" l="1"/>
  <c r="H23" i="13" s="1"/>
  <c r="L270" i="2" l="1"/>
  <c r="I34" i="19" s="1"/>
  <c r="I270" i="2"/>
  <c r="E34" i="19" s="1"/>
  <c r="L250" i="2"/>
  <c r="I32" i="19" s="1"/>
  <c r="I250" i="2"/>
  <c r="E32" i="19" s="1"/>
  <c r="L243" i="2"/>
  <c r="I243" i="2"/>
  <c r="E35" i="19" l="1"/>
  <c r="I35" i="19"/>
  <c r="K34" i="19"/>
  <c r="K32" i="19"/>
  <c r="L142" i="2"/>
  <c r="I18" i="19" s="1"/>
  <c r="I142" i="2"/>
  <c r="E18" i="19" s="1"/>
  <c r="L26" i="2"/>
  <c r="I26" i="2"/>
  <c r="K35" i="19" l="1"/>
  <c r="K18" i="19"/>
  <c r="I365" i="2"/>
  <c r="L389" i="2" l="1"/>
  <c r="I389" i="2"/>
  <c r="E50" i="19" s="1"/>
  <c r="E51" i="19" s="1"/>
  <c r="L365" i="2"/>
  <c r="I50" i="19" l="1"/>
  <c r="I51" i="19" s="1"/>
  <c r="L121" i="2"/>
  <c r="I16" i="19" s="1"/>
  <c r="I19" i="19" s="1"/>
  <c r="I121" i="2"/>
  <c r="E16" i="19" s="1"/>
  <c r="E19" i="19" s="1"/>
  <c r="L113" i="2"/>
  <c r="I113" i="2"/>
  <c r="K50" i="19" l="1"/>
  <c r="K51" i="19" s="1"/>
  <c r="K16" i="19"/>
  <c r="I17" i="2"/>
  <c r="I15" i="2"/>
  <c r="L17" i="2"/>
  <c r="L15" i="2"/>
  <c r="K19" i="19" l="1"/>
  <c r="L98" i="2"/>
  <c r="I98" i="2"/>
  <c r="L95" i="2"/>
  <c r="I13" i="19" s="1"/>
  <c r="I95" i="2"/>
  <c r="E13" i="19" s="1"/>
  <c r="L89" i="2"/>
  <c r="I89" i="2"/>
  <c r="L86" i="2"/>
  <c r="I12" i="19" s="1"/>
  <c r="I86" i="2"/>
  <c r="E12" i="19" s="1"/>
  <c r="L82" i="2"/>
  <c r="I82" i="2"/>
  <c r="L27" i="2"/>
  <c r="I27" i="2"/>
  <c r="L12" i="2"/>
  <c r="I7" i="19" s="1"/>
  <c r="I12" i="2"/>
  <c r="E7" i="19" s="1"/>
  <c r="L7" i="2"/>
  <c r="I7" i="2"/>
  <c r="L30" i="2" l="1"/>
  <c r="I8" i="19" s="1"/>
  <c r="I30" i="2"/>
  <c r="E8" i="19" s="1"/>
  <c r="K12" i="19"/>
  <c r="K7" i="19"/>
  <c r="K13" i="19"/>
  <c r="K8" i="19" l="1"/>
  <c r="K58"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Endres</author>
  </authors>
  <commentList>
    <comment ref="C9" authorId="0" shapeId="0" xr:uid="{B990885D-58CD-4E2D-9368-0C51BD89FA15}">
      <text>
        <r>
          <rPr>
            <b/>
            <sz val="9"/>
            <color indexed="81"/>
            <rFont val="Tahoma"/>
            <family val="2"/>
          </rPr>
          <t>Recurring Interest Income:</t>
        </r>
        <r>
          <rPr>
            <sz val="9"/>
            <color indexed="81"/>
            <rFont val="Tahoma"/>
            <family val="2"/>
          </rPr>
          <t xml:space="preserve">
Input interest income only from the borrower’s business.  Review Schedule B, Part I and/or IRS Schedule K-1 or Form 1099-INT to confirm payer is the business.</t>
        </r>
      </text>
    </comment>
    <comment ref="C10" authorId="0" shapeId="0" xr:uid="{8797B4CF-7EE5-46F4-8765-F7758EE098F2}">
      <text>
        <r>
          <rPr>
            <b/>
            <sz val="9"/>
            <color indexed="81"/>
            <rFont val="Tahoma"/>
            <family val="2"/>
          </rPr>
          <t>Recurring Dividend Income:</t>
        </r>
        <r>
          <rPr>
            <sz val="9"/>
            <color indexed="81"/>
            <rFont val="Tahoma"/>
            <family val="2"/>
          </rPr>
          <t xml:space="preserve">
Input dividend income only from the borrower’s business.  Review Schedule B, Part II and/or IRS Schedule K-1 or Form 1099-DIV to confirm payer is the business. </t>
        </r>
      </text>
    </comment>
    <comment ref="C20" authorId="0" shapeId="0" xr:uid="{2C735F79-965D-4AFB-A948-18785400D1C7}">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23" authorId="0" shapeId="0" xr:uid="{2680A03A-E389-43A6-A1C6-C34B7BD301CA}">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25" authorId="0" shapeId="0" xr:uid="{BC5222D6-48A9-4879-BF0F-79A79ECA6546}">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35" authorId="0" shapeId="0" xr:uid="{F02E61EB-A168-4BA3-9A12-81395B45C4D0}">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38" authorId="0" shapeId="0" xr:uid="{3A44A65F-9755-4564-9F9B-C350C80FA20C}">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40" authorId="0" shapeId="0" xr:uid="{30C83B84-6E5A-46B4-90A1-1376915DEB86}">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50" authorId="0" shapeId="0" xr:uid="{6B1B6976-1423-49D4-B7E6-35B050983497}">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53" authorId="0" shapeId="0" xr:uid="{3CD80A47-B92F-482F-9A16-3686367759CF}">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55" authorId="0" shapeId="0" xr:uid="{7767EB45-9187-4E67-8C35-D766F1FE43B4}">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69" authorId="0" shapeId="0" xr:uid="{9C7A11F0-5D6C-4A32-AF0C-E780F5DF4B5B}">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72" authorId="0" shapeId="0" xr:uid="{D05AF711-6E42-408D-B65D-4C734ABAFF19}">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74" authorId="0" shapeId="0" xr:uid="{B4E4493C-499E-41C8-A2D6-3336E97026B4}">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117" authorId="0" shapeId="0" xr:uid="{172A7C30-998B-4FE4-82C7-3EFE17D364AB}">
      <text>
        <r>
          <rPr>
            <b/>
            <sz val="9"/>
            <color indexed="81"/>
            <rFont val="Tahoma"/>
            <family val="2"/>
          </rPr>
          <t>Ordinary Income (Loss):</t>
        </r>
        <r>
          <rPr>
            <sz val="9"/>
            <color indexed="81"/>
            <rFont val="Tahoma"/>
            <family val="2"/>
          </rPr>
          <t xml:space="preserve">
Can be used if borrower has a history of receiving cash distributions of income (found on Line 19, code A) consistent with the ordinary income or if adequate business liquidity can be verified.  See liquidity worksheet for liquidity test.</t>
        </r>
      </text>
    </comment>
    <comment ref="C118" authorId="0" shapeId="0" xr:uid="{F054CEBD-D5F8-45AB-A4DA-994E72426EB7}">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119" authorId="0" shapeId="0" xr:uid="{86B3E275-E778-465B-A3DD-15322B805981}">
      <text>
        <r>
          <rPr>
            <b/>
            <sz val="9"/>
            <color indexed="81"/>
            <rFont val="Tahoma"/>
            <family val="2"/>
          </rPr>
          <t>Guaranteed Payments:</t>
        </r>
        <r>
          <rPr>
            <sz val="9"/>
            <color indexed="81"/>
            <rFont val="Tahoma"/>
            <family val="2"/>
          </rPr>
          <t xml:space="preserve">
Document two-year history of receipt.</t>
        </r>
      </text>
    </comment>
    <comment ref="C129" authorId="0" shapeId="0" xr:uid="{0F72DC72-FB30-4E70-8C17-A218EA08F09A}">
      <text>
        <r>
          <rPr>
            <b/>
            <sz val="9"/>
            <color indexed="81"/>
            <rFont val="Tahoma"/>
            <family val="2"/>
          </rPr>
          <t>Passthrough (Income) Loss from Other Partnerships:</t>
        </r>
        <r>
          <rPr>
            <sz val="9"/>
            <color indexed="81"/>
            <rFont val="Tahoma"/>
            <family val="2"/>
          </rPr>
          <t xml:space="preserve">
Subtract income reflected on line 4 unless proven to be recurring.  Add back in losses.</t>
        </r>
      </text>
    </comment>
    <comment ref="C130" authorId="0" shapeId="0" xr:uid="{02C6EA3C-32C7-43B5-B778-1A5D76E95332}">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135" authorId="0" shapeId="0" xr:uid="{CF36BA10-D7CC-4ACF-8EF5-896760747D59}">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136" authorId="0" shapeId="0" xr:uid="{4C8F841D-B8CF-421F-90F3-0E2796F28128}">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149" authorId="0" shapeId="0" xr:uid="{7D703CFC-BA9F-404C-94E7-9A431984FA7C}">
      <text>
        <r>
          <rPr>
            <b/>
            <sz val="9"/>
            <color indexed="81"/>
            <rFont val="Tahoma"/>
            <family val="2"/>
          </rPr>
          <t>Ordinary Income (Loss):</t>
        </r>
        <r>
          <rPr>
            <sz val="9"/>
            <color indexed="81"/>
            <rFont val="Tahoma"/>
            <family val="2"/>
          </rPr>
          <t xml:space="preserve">
Can be used if borrower has a history of receiving cash distributions of income (found on Line 19, code A) consistent with the ordinary income or if adequate business liquidity can be verified.  See liquidity worksheet for liquidity test.</t>
        </r>
      </text>
    </comment>
    <comment ref="C150" authorId="0" shapeId="0" xr:uid="{EB287CD2-6529-45F9-9957-4AA00A564FD6}">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151" authorId="0" shapeId="0" xr:uid="{03492213-74CA-49DF-A15C-0B7C39F71FE5}">
      <text>
        <r>
          <rPr>
            <b/>
            <sz val="9"/>
            <color indexed="81"/>
            <rFont val="Tahoma"/>
            <family val="2"/>
          </rPr>
          <t>Guaranteed Payments:</t>
        </r>
        <r>
          <rPr>
            <sz val="9"/>
            <color indexed="81"/>
            <rFont val="Tahoma"/>
            <family val="2"/>
          </rPr>
          <t xml:space="preserve">
Document two-year history of receipt.</t>
        </r>
      </text>
    </comment>
    <comment ref="C161" authorId="0" shapeId="0" xr:uid="{D68B23A3-F1BB-4C99-9890-C927E5556916}">
      <text>
        <r>
          <rPr>
            <b/>
            <sz val="9"/>
            <color indexed="81"/>
            <rFont val="Tahoma"/>
            <family val="2"/>
          </rPr>
          <t>Passthrough (Income) Loss from Other Partnerships:</t>
        </r>
        <r>
          <rPr>
            <sz val="9"/>
            <color indexed="81"/>
            <rFont val="Tahoma"/>
            <family val="2"/>
          </rPr>
          <t xml:space="preserve">
Subtract income reflected on line 4 unless proven to be recurring.  Add back in losses.</t>
        </r>
      </text>
    </comment>
    <comment ref="C162" authorId="0" shapeId="0" xr:uid="{251406CE-54E1-4654-AB97-7A47F405F3AA}">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167" authorId="0" shapeId="0" xr:uid="{F8803702-E698-4AFD-998C-35F0D9F9F898}">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168" authorId="0" shapeId="0" xr:uid="{D9F5E8EA-15D4-4EE5-B2BC-3238B074F130}">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181" authorId="0" shapeId="0" xr:uid="{8DBBAA7D-ED5B-428D-96A2-9D09680425F0}">
      <text>
        <r>
          <rPr>
            <b/>
            <sz val="9"/>
            <color indexed="81"/>
            <rFont val="Tahoma"/>
            <family val="2"/>
          </rPr>
          <t>Ordinary Income (Loss):</t>
        </r>
        <r>
          <rPr>
            <sz val="9"/>
            <color indexed="81"/>
            <rFont val="Tahoma"/>
            <family val="2"/>
          </rPr>
          <t xml:space="preserve">
Can be used if borrower has a history of receiving cash distributions of income (found on Line 19, code A) consistent with the ordinary income or if adequate business liquidity can be verified.  See liquidity worksheet for liquidity test.</t>
        </r>
      </text>
    </comment>
    <comment ref="C182" authorId="0" shapeId="0" xr:uid="{945A32D1-B20B-49BE-B569-277992CBBA3D}">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183" authorId="0" shapeId="0" xr:uid="{343C6A02-2873-46A8-BDEB-1E8907343FCC}">
      <text>
        <r>
          <rPr>
            <b/>
            <sz val="9"/>
            <color indexed="81"/>
            <rFont val="Tahoma"/>
            <family val="2"/>
          </rPr>
          <t>Guaranteed Payments:</t>
        </r>
        <r>
          <rPr>
            <sz val="9"/>
            <color indexed="81"/>
            <rFont val="Tahoma"/>
            <family val="2"/>
          </rPr>
          <t xml:space="preserve">
Document two-year history of receipt.</t>
        </r>
      </text>
    </comment>
    <comment ref="C193" authorId="0" shapeId="0" xr:uid="{63558A61-87F5-48F8-816C-D424E62FBFFF}">
      <text>
        <r>
          <rPr>
            <b/>
            <sz val="9"/>
            <color indexed="81"/>
            <rFont val="Tahoma"/>
            <family val="2"/>
          </rPr>
          <t>Passthrough (Income) Loss from Other Partnerships:</t>
        </r>
        <r>
          <rPr>
            <sz val="9"/>
            <color indexed="81"/>
            <rFont val="Tahoma"/>
            <family val="2"/>
          </rPr>
          <t xml:space="preserve">
Subtract income reflected on line 4 unless proven to be recurring.  Add back in losses.</t>
        </r>
      </text>
    </comment>
    <comment ref="C194" authorId="0" shapeId="0" xr:uid="{18F41268-8E65-44CA-BF6F-39146508F953}">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199" authorId="0" shapeId="0" xr:uid="{FEB12094-3789-45EC-85C7-AB3E2311D284}">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200" authorId="0" shapeId="0" xr:uid="{50599EA8-600B-472A-AB90-A12DDB99351E}">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213" authorId="0" shapeId="0" xr:uid="{58282867-F0EB-47AE-9968-8D454D70219E}">
      <text>
        <r>
          <rPr>
            <b/>
            <sz val="9"/>
            <color indexed="81"/>
            <rFont val="Tahoma"/>
            <family val="2"/>
          </rPr>
          <t>Ordinary Income (Loss):</t>
        </r>
        <r>
          <rPr>
            <sz val="9"/>
            <color indexed="81"/>
            <rFont val="Tahoma"/>
            <family val="2"/>
          </rPr>
          <t xml:space="preserve">
Can be used if borrower has a history of receiving cash distributions of income (found on Line 19, code A) consistent with the ordinary income or if adequate business liquidity can be verified.  See liquidity worksheet for liquidity test.</t>
        </r>
      </text>
    </comment>
    <comment ref="C214" authorId="0" shapeId="0" xr:uid="{378FF05F-AC79-47B2-ABE6-9B231B884DDD}">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215" authorId="0" shapeId="0" xr:uid="{07013CC5-D808-4060-BE1F-CD31387565FA}">
      <text>
        <r>
          <rPr>
            <b/>
            <sz val="9"/>
            <color indexed="81"/>
            <rFont val="Tahoma"/>
            <family val="2"/>
          </rPr>
          <t>Guaranteed Payments:</t>
        </r>
        <r>
          <rPr>
            <sz val="9"/>
            <color indexed="81"/>
            <rFont val="Tahoma"/>
            <family val="2"/>
          </rPr>
          <t xml:space="preserve">
Document two-year history of receipt.</t>
        </r>
      </text>
    </comment>
    <comment ref="C225" authorId="0" shapeId="0" xr:uid="{69AA6CBA-4446-4E95-843B-4418F8140E3A}">
      <text>
        <r>
          <rPr>
            <b/>
            <sz val="9"/>
            <color indexed="81"/>
            <rFont val="Tahoma"/>
            <family val="2"/>
          </rPr>
          <t>Passthrough (Income) Loss from Other Partnerships:</t>
        </r>
        <r>
          <rPr>
            <sz val="9"/>
            <color indexed="81"/>
            <rFont val="Tahoma"/>
            <family val="2"/>
          </rPr>
          <t xml:space="preserve">
Subtract income reflected on line 4 unless proven to be recurring.  Add back in losses.</t>
        </r>
      </text>
    </comment>
    <comment ref="C226" authorId="0" shapeId="0" xr:uid="{89E17D8F-8DC4-4381-AEDB-42F1F8E466C1}">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231" authorId="0" shapeId="0" xr:uid="{2A8AEA9E-EF00-4EA7-99EA-870049959A01}">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232" authorId="0" shapeId="0" xr:uid="{77CB620D-74CE-4524-89C3-462B17AC9926}">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247" authorId="0" shapeId="0" xr:uid="{ACDE783B-8439-4789-AC69-71F21B1C5C14}">
      <text>
        <r>
          <rPr>
            <b/>
            <sz val="9"/>
            <color indexed="81"/>
            <rFont val="Tahoma"/>
            <family val="2"/>
          </rPr>
          <t>Ordinary Income (Loss):</t>
        </r>
        <r>
          <rPr>
            <sz val="9"/>
            <color indexed="81"/>
            <rFont val="Tahoma"/>
            <family val="2"/>
          </rPr>
          <t xml:space="preserve">
Can be used if borrower has a history of receiving cash distributions of income (found on Line 16, code D) consistent with the ordinary income or if adequate business liquidity can be verified.  See liquidity worksheet for liquidity test.</t>
        </r>
      </text>
    </comment>
    <comment ref="C248" authorId="0" shapeId="0" xr:uid="{E9070679-679C-4606-9483-95BAF0ED5565}">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258" authorId="0" shapeId="0" xr:uid="{F6C2E6FE-6460-4F72-932E-A314E9323BF7}">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263" authorId="0" shapeId="0" xr:uid="{5AC62A99-1C6D-4495-B571-1390B6945715}">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264" authorId="0" shapeId="0" xr:uid="{85830158-98C1-44A0-A9A5-D772EF74AE06}">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277" authorId="0" shapeId="0" xr:uid="{F7DE151F-3AFB-4D39-9D68-53E2C41BFFC0}">
      <text>
        <r>
          <rPr>
            <b/>
            <sz val="9"/>
            <color indexed="81"/>
            <rFont val="Tahoma"/>
            <family val="2"/>
          </rPr>
          <t>Ordinary Income (Loss):</t>
        </r>
        <r>
          <rPr>
            <sz val="9"/>
            <color indexed="81"/>
            <rFont val="Tahoma"/>
            <family val="2"/>
          </rPr>
          <t xml:space="preserve">
Can be used if borrower has a history of receiving cash distributions of income (found on Line 16, code D) consistent with the ordinary income or if adequate business liquidity can be verified.  See liquidity worksheet for liquidity test.</t>
        </r>
      </text>
    </comment>
    <comment ref="C278" authorId="0" shapeId="0" xr:uid="{61E6FAB6-9EB3-4206-9A95-FC5134B1F630}">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288" authorId="0" shapeId="0" xr:uid="{276A4A3F-5297-4F3D-A8D9-031B5ABF07D1}">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293" authorId="0" shapeId="0" xr:uid="{7FA3BAE1-7DFD-4886-ADA8-DF96D6DD1481}">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294" authorId="0" shapeId="0" xr:uid="{25C7C7C8-F0E0-46E5-ABA5-A8496AD69C05}">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307" authorId="0" shapeId="0" xr:uid="{857C7756-5B57-41D2-9535-7D93C306F6C1}">
      <text>
        <r>
          <rPr>
            <b/>
            <sz val="9"/>
            <color indexed="81"/>
            <rFont val="Tahoma"/>
            <family val="2"/>
          </rPr>
          <t>Ordinary Income (Loss):</t>
        </r>
        <r>
          <rPr>
            <sz val="9"/>
            <color indexed="81"/>
            <rFont val="Tahoma"/>
            <family val="2"/>
          </rPr>
          <t xml:space="preserve">
Can be used if borrower has a history of receiving cash distributions of income (found on Line 16, code D) consistent with the ordinary income or if adequate business liquidity can be verified.  See liquidity worksheet for liquidity test.</t>
        </r>
      </text>
    </comment>
    <comment ref="C308" authorId="0" shapeId="0" xr:uid="{5F59FEAC-889B-4EA7-A8E9-839E02A04872}">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318" authorId="0" shapeId="0" xr:uid="{34B63B42-F772-4D3A-B502-0E40D21BC899}">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323" authorId="0" shapeId="0" xr:uid="{59CE3C41-FFD4-4EA9-B4FC-F0CF86FA3037}">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324" authorId="0" shapeId="0" xr:uid="{2A860719-1F08-4FA1-B808-A1C877120CB6}">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337" authorId="0" shapeId="0" xr:uid="{0477E4EB-AFD1-41B5-AA06-7B741907E6C6}">
      <text>
        <r>
          <rPr>
            <b/>
            <sz val="9"/>
            <color indexed="81"/>
            <rFont val="Tahoma"/>
            <family val="2"/>
          </rPr>
          <t>Ordinary Income (Loss):</t>
        </r>
        <r>
          <rPr>
            <sz val="9"/>
            <color indexed="81"/>
            <rFont val="Tahoma"/>
            <family val="2"/>
          </rPr>
          <t xml:space="preserve">
Can be used if borrower has a history of receiving cash distributions of income (found on Line 16, code D) consistent with the ordinary income or if adequate business liquidity can be verified.  See liquidity worksheet for liquidity test.</t>
        </r>
      </text>
    </comment>
    <comment ref="C338" authorId="0" shapeId="0" xr:uid="{A450E9E9-1A46-4876-A86B-2923039AAF3F}">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348" authorId="0" shapeId="0" xr:uid="{A5074B2E-D88C-494D-BEDB-F148091CE26F}">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353" authorId="0" shapeId="0" xr:uid="{39579A2F-FCE6-46F1-B69B-1F0CB9906327}">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354" authorId="0" shapeId="0" xr:uid="{8A1EA3CA-1A3C-4330-A1AA-E39ABB7088D3}">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375" authorId="0" shapeId="0" xr:uid="{5360E1E7-B8C6-47EF-B204-FB9CB0FDAF0C}">
      <text>
        <r>
          <rPr>
            <b/>
            <sz val="9"/>
            <color indexed="81"/>
            <rFont val="Tahoma"/>
            <family val="2"/>
          </rPr>
          <t>Deduct nonrecurring gains/add nonrecurring losses:</t>
        </r>
        <r>
          <rPr>
            <sz val="9"/>
            <color indexed="81"/>
            <rFont val="Tahoma"/>
            <family val="2"/>
          </rPr>
          <t xml:space="preserve">
Other gains should be subtracted unless there is a history of receipt, and it can be documented as ongoing.  Losses that have been documented as one-time expenses can be added back.</t>
        </r>
      </text>
    </comment>
    <comment ref="C376" authorId="0" shapeId="0" xr:uid="{BB01DC69-935A-443A-A0FD-5CFB29EDAF10}">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  </t>
        </r>
      </text>
    </comment>
    <comment ref="C380" authorId="0" shapeId="0" xr:uid="{C5544DA9-23B7-4CD6-BA37-B17DC06C76A9}">
      <text>
        <r>
          <rPr>
            <b/>
            <sz val="9"/>
            <color indexed="81"/>
            <rFont val="Tahoma"/>
            <family val="2"/>
          </rPr>
          <t>Net Operating Loss and Special Deductions:</t>
        </r>
        <r>
          <rPr>
            <sz val="9"/>
            <color indexed="81"/>
            <rFont val="Tahoma"/>
            <family val="2"/>
          </rPr>
          <t xml:space="preserve">
NOL should only be added back if letter explaining nature of loss, date of loss, and amount of loss is obtained and there is an expectation that this type of event will not reoccur.</t>
        </r>
      </text>
    </comment>
    <comment ref="C381" authorId="0" shapeId="0" xr:uid="{2CC80B7C-5AF8-40C0-B67D-5C23E391C074}">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382" authorId="0" shapeId="0" xr:uid="{FC56A903-1494-48F2-ACFB-EAB5CAD153FB}">
      <text>
        <r>
          <rPr>
            <b/>
            <sz val="9"/>
            <color indexed="81"/>
            <rFont val="Tahoma"/>
            <family val="2"/>
          </rPr>
          <t>Non-Deductible Travel and Entertainment Exclusion:</t>
        </r>
        <r>
          <rPr>
            <sz val="9"/>
            <color indexed="81"/>
            <rFont val="Tahoma"/>
            <family val="2"/>
          </rPr>
          <t xml:space="preserve">
In most cases, the IRS allows the business to claim 50% for meals and travel.  You must account for the non-deductible portion by entering number on Schedule M-1, Line 5c.</t>
        </r>
      </text>
    </comment>
    <comment ref="C386" authorId="0" shapeId="0" xr:uid="{21DBA860-BA5A-4B7B-AAE3-DA656F2C794C}">
      <text>
        <r>
          <rPr>
            <b/>
            <sz val="9"/>
            <color indexed="81"/>
            <rFont val="Tahoma"/>
            <charset val="1"/>
          </rPr>
          <t>Reminder:</t>
        </r>
        <r>
          <rPr>
            <sz val="9"/>
            <color indexed="81"/>
            <rFont val="Tahoma"/>
            <charset val="1"/>
          </rPr>
          <t xml:space="preserve">
Include corporate earnings in cash flow only if the borrower is a 100% owner, as generally required by investors.</t>
        </r>
      </text>
    </comment>
    <comment ref="C387" authorId="0" shapeId="0" xr:uid="{35D86852-8965-44EB-B496-8C74153E7F0F}">
      <text>
        <r>
          <rPr>
            <b/>
            <sz val="9"/>
            <color indexed="81"/>
            <rFont val="Tahoma"/>
            <family val="2"/>
          </rPr>
          <t>Dividends Paid to Borrower:</t>
        </r>
        <r>
          <rPr>
            <sz val="9"/>
            <color indexed="81"/>
            <rFont val="Tahoma"/>
            <family val="2"/>
          </rPr>
          <t xml:space="preserve">
Dividends paid to borrower as reflected on Schedule M-2 of Form 1120 will be reported on Schedule B of Form 1040 and should be deducted from the business cash flow if previously included in Schedule B cash flow to avoid double counting this income.</t>
        </r>
      </text>
    </comment>
    <comment ref="C402" authorId="0" shapeId="0" xr:uid="{81E57A22-EEEA-4DF8-A8E5-3FE8B8BC465B}">
      <text>
        <r>
          <rPr>
            <b/>
            <sz val="9"/>
            <color indexed="81"/>
            <rFont val="Tahoma"/>
            <family val="2"/>
          </rPr>
          <t>Deduct nonrecurring gains/add nonrecurring losses:</t>
        </r>
        <r>
          <rPr>
            <sz val="9"/>
            <color indexed="81"/>
            <rFont val="Tahoma"/>
            <family val="2"/>
          </rPr>
          <t xml:space="preserve">
Other gains should be subtracted unless there is a history of receipt, and it can be documented as ongoing.  Losses that have been documented as one-time expenses can be added back.</t>
        </r>
      </text>
    </comment>
    <comment ref="C403" authorId="0" shapeId="0" xr:uid="{BFA348E9-5E70-42CB-BE32-F828ACE51D42}">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  </t>
        </r>
      </text>
    </comment>
    <comment ref="C407" authorId="0" shapeId="0" xr:uid="{F8959777-84D6-40D9-AC7E-961E7DE19C39}">
      <text>
        <r>
          <rPr>
            <b/>
            <sz val="9"/>
            <color indexed="81"/>
            <rFont val="Tahoma"/>
            <family val="2"/>
          </rPr>
          <t>Net Operating Loss and Special Deductions:</t>
        </r>
        <r>
          <rPr>
            <sz val="9"/>
            <color indexed="81"/>
            <rFont val="Tahoma"/>
            <family val="2"/>
          </rPr>
          <t xml:space="preserve">
NOL should only be added back if letter explaining nature of loss, date of loss, and amount of loss is obtained and there is an expectation that this type of event will not reoccur.</t>
        </r>
      </text>
    </comment>
    <comment ref="C408" authorId="0" shapeId="0" xr:uid="{DEE75AE0-9D0D-40BB-BEB9-2F6026615BCB}">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409" authorId="0" shapeId="0" xr:uid="{9CD86014-C1D2-4275-A04C-51E91B0E03B0}">
      <text>
        <r>
          <rPr>
            <b/>
            <sz val="9"/>
            <color indexed="81"/>
            <rFont val="Tahoma"/>
            <family val="2"/>
          </rPr>
          <t>Non-Deductible Travel and Entertainment Exclusion:</t>
        </r>
        <r>
          <rPr>
            <sz val="9"/>
            <color indexed="81"/>
            <rFont val="Tahoma"/>
            <family val="2"/>
          </rPr>
          <t xml:space="preserve">
In most cases, the IRS allows the business to claim 50% for meals and travel.  You must account for the non-deductible portion by entering number on Schedule M-1, Line 5c.</t>
        </r>
      </text>
    </comment>
    <comment ref="C413" authorId="0" shapeId="0" xr:uid="{88FCDED2-0DEB-40EA-9E99-C43CE3867516}">
      <text>
        <r>
          <rPr>
            <b/>
            <sz val="9"/>
            <color indexed="81"/>
            <rFont val="Tahoma"/>
            <charset val="1"/>
          </rPr>
          <t>Reminder:</t>
        </r>
        <r>
          <rPr>
            <sz val="9"/>
            <color indexed="81"/>
            <rFont val="Tahoma"/>
            <charset val="1"/>
          </rPr>
          <t xml:space="preserve">
Include corporate earnings in cash flow only if the borrower is a 100% owner, as generally required by investors.</t>
        </r>
      </text>
    </comment>
    <comment ref="C414" authorId="0" shapeId="0" xr:uid="{7592D1BA-E3D7-49FB-B6B0-6AAB84CAF1E0}">
      <text>
        <r>
          <rPr>
            <b/>
            <sz val="9"/>
            <color indexed="81"/>
            <rFont val="Tahoma"/>
            <family val="2"/>
          </rPr>
          <t>Dividends Paid to Borrower:</t>
        </r>
        <r>
          <rPr>
            <sz val="9"/>
            <color indexed="81"/>
            <rFont val="Tahoma"/>
            <family val="2"/>
          </rPr>
          <t xml:space="preserve">
Dividends paid to borrower as reflected on Schedule M-2 of Form 1120 will be reported on Schedule B of Form 1040 and should be deducted from the business cash flow if previously included in Schedule B cash flow to avoid double counting this income.</t>
        </r>
      </text>
    </comment>
    <comment ref="C429" authorId="0" shapeId="0" xr:uid="{76216A35-58AD-435C-AA4A-052C10818FAF}">
      <text>
        <r>
          <rPr>
            <b/>
            <sz val="9"/>
            <color indexed="81"/>
            <rFont val="Tahoma"/>
            <family val="2"/>
          </rPr>
          <t>Deduct nonrecurring gains/add nonrecurring losses:</t>
        </r>
        <r>
          <rPr>
            <sz val="9"/>
            <color indexed="81"/>
            <rFont val="Tahoma"/>
            <family val="2"/>
          </rPr>
          <t xml:space="preserve">
Other gains should be subtracted unless there is a history of receipt, and it can be documented as ongoing.  Losses that have been documented as one-time expenses can be added back.</t>
        </r>
      </text>
    </comment>
    <comment ref="C430" authorId="0" shapeId="0" xr:uid="{BE198F22-09DC-46B5-992E-B08BD1972A79}">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  </t>
        </r>
      </text>
    </comment>
    <comment ref="C434" authorId="0" shapeId="0" xr:uid="{663FD7D0-6C8A-4986-ADA9-8DCDE50587CE}">
      <text>
        <r>
          <rPr>
            <b/>
            <sz val="9"/>
            <color indexed="81"/>
            <rFont val="Tahoma"/>
            <family val="2"/>
          </rPr>
          <t>Net Operating Loss and Special Deductions:</t>
        </r>
        <r>
          <rPr>
            <sz val="9"/>
            <color indexed="81"/>
            <rFont val="Tahoma"/>
            <family val="2"/>
          </rPr>
          <t xml:space="preserve">
NOL should only be added back if letter explaining nature of loss, date of loss, and amount of loss is obtained and there is an expectation that this type of event will not reoccur.</t>
        </r>
      </text>
    </comment>
    <comment ref="C435" authorId="0" shapeId="0" xr:uid="{06546531-F86C-4FEF-A695-29FC6FF73A61}">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436" authorId="0" shapeId="0" xr:uid="{89E7AE72-8824-463C-9FFD-21FC87C2B675}">
      <text>
        <r>
          <rPr>
            <b/>
            <sz val="9"/>
            <color indexed="81"/>
            <rFont val="Tahoma"/>
            <family val="2"/>
          </rPr>
          <t>Non-Deductible Travel and Entertainment Exclusion:</t>
        </r>
        <r>
          <rPr>
            <sz val="9"/>
            <color indexed="81"/>
            <rFont val="Tahoma"/>
            <family val="2"/>
          </rPr>
          <t xml:space="preserve">
In most cases, the IRS allows the business to claim 50% for meals and travel.  You must account for the non-deductible portion by entering number on Schedule M-1, Line 5c.</t>
        </r>
      </text>
    </comment>
    <comment ref="C440" authorId="0" shapeId="0" xr:uid="{6BF29B29-44F4-4EF2-8031-3919AA6AB5B3}">
      <text>
        <r>
          <rPr>
            <b/>
            <sz val="9"/>
            <color indexed="81"/>
            <rFont val="Tahoma"/>
            <charset val="1"/>
          </rPr>
          <t>Reminder:</t>
        </r>
        <r>
          <rPr>
            <sz val="9"/>
            <color indexed="81"/>
            <rFont val="Tahoma"/>
            <charset val="1"/>
          </rPr>
          <t xml:space="preserve">
Include corporate earnings in cash flow only if the borrower is a 100% owner, as generally required by investors.</t>
        </r>
      </text>
    </comment>
    <comment ref="C441" authorId="0" shapeId="0" xr:uid="{727220E9-5D6F-4E05-B2C4-5E1720051021}">
      <text>
        <r>
          <rPr>
            <b/>
            <sz val="9"/>
            <color indexed="81"/>
            <rFont val="Tahoma"/>
            <family val="2"/>
          </rPr>
          <t>Dividends Paid to Borrower:</t>
        </r>
        <r>
          <rPr>
            <sz val="9"/>
            <color indexed="81"/>
            <rFont val="Tahoma"/>
            <family val="2"/>
          </rPr>
          <t xml:space="preserve">
Dividends paid to borrower as reflected on Schedule M-2 of Form 1120 will be reported on Schedule B of Form 1040 and should be deducted from the business cash flow if previously included in Schedule B cash flow to avoid double counting this income.</t>
        </r>
      </text>
    </comment>
  </commentList>
</comments>
</file>

<file path=xl/sharedStrings.xml><?xml version="1.0" encoding="utf-8"?>
<sst xmlns="http://schemas.openxmlformats.org/spreadsheetml/2006/main" count="2408" uniqueCount="405">
  <si>
    <t xml:space="preserve"> SAM Cash Flow Analysis Worksheet</t>
  </si>
  <si>
    <r>
      <rPr>
        <b/>
        <sz val="16"/>
        <color theme="1"/>
        <rFont val="Calibri"/>
        <family val="2"/>
        <scheme val="minor"/>
      </rPr>
      <t>User tips for macro-free version:</t>
    </r>
    <r>
      <rPr>
        <b/>
        <sz val="8"/>
        <color theme="1"/>
        <rFont val="Calibri"/>
        <family val="2"/>
        <scheme val="minor"/>
      </rPr>
      <t xml:space="preserve">
</t>
    </r>
    <r>
      <rPr>
        <b/>
        <sz val="11"/>
        <color theme="1"/>
        <rFont val="Calibri"/>
        <family val="2"/>
        <scheme val="minor"/>
      </rPr>
      <t xml:space="preserve">    • Add borrower information in blue-shaded fields
    • Input the tax year(s) being reviewed
    • Use Summary section on second tab to analyze income trends
    • For negative entries, please type "-" prior to number
    • For line instructions, hover over red triangles
    • See                      boxes on upper left corner.  Use 1 to collapse sections and 2 to expand hidden sections
    • For guidance, see </t>
    </r>
    <r>
      <rPr>
        <b/>
        <sz val="11"/>
        <color theme="4"/>
        <rFont val="Calibri"/>
        <family val="2"/>
        <scheme val="minor"/>
      </rPr>
      <t xml:space="preserve">Help Document
</t>
    </r>
    <r>
      <rPr>
        <b/>
        <sz val="11"/>
        <rFont val="Calibri"/>
        <family val="2"/>
        <scheme val="minor"/>
      </rPr>
      <t xml:space="preserve">    • To print several worksheets tabs into one PDF, hold down the Command or Control key and click on the tabs that should be included, then print the document</t>
    </r>
  </si>
  <si>
    <t>BORROWER NAME:</t>
  </si>
  <si>
    <t xml:space="preserve">DATE:  </t>
  </si>
  <si>
    <t>Input the Year(s):</t>
  </si>
  <si>
    <t xml:space="preserve"> </t>
  </si>
  <si>
    <t>SCHEDULE B - INTEREST AND DIVIDENDS FROM SELF-EMPLOYMENT</t>
  </si>
  <si>
    <r>
      <t>Recurring Interest Income:</t>
    </r>
    <r>
      <rPr>
        <b/>
        <sz val="11"/>
        <color rgb="FF70AD47"/>
        <rFont val="Calibri"/>
        <family val="2"/>
        <scheme val="minor"/>
      </rPr>
      <t xml:space="preserve"> LINE 1 or 1040 LINE 2b</t>
    </r>
  </si>
  <si>
    <r>
      <t>Recurring Dividend Income:</t>
    </r>
    <r>
      <rPr>
        <b/>
        <sz val="11"/>
        <color rgb="FF70AD47"/>
        <rFont val="Calibri"/>
        <family val="2"/>
        <scheme val="minor"/>
      </rPr>
      <t xml:space="preserve"> LINE 5 or 1040 LINE 3b</t>
    </r>
  </si>
  <si>
    <t>SUBTOTAL</t>
  </si>
  <si>
    <t>SCHEDULE C - SOLE PROPRIETORSHIP</t>
  </si>
  <si>
    <t>Name:</t>
  </si>
  <si>
    <r>
      <t>Net Profit (Loss):</t>
    </r>
    <r>
      <rPr>
        <b/>
        <sz val="11"/>
        <color rgb="FF70AD47"/>
        <rFont val="Calibri"/>
        <family val="2"/>
        <scheme val="minor"/>
      </rPr>
      <t xml:space="preserve"> LINE 31</t>
    </r>
  </si>
  <si>
    <r>
      <t>Deduct nonrecurring income:</t>
    </r>
    <r>
      <rPr>
        <b/>
        <sz val="11"/>
        <color rgb="FF70AD47"/>
        <rFont val="Calibri"/>
        <family val="2"/>
        <scheme val="minor"/>
      </rPr>
      <t xml:space="preserve"> LINE 6</t>
    </r>
  </si>
  <si>
    <t>(</t>
  </si>
  <si>
    <t>)</t>
  </si>
  <si>
    <r>
      <t>Depletion:</t>
    </r>
    <r>
      <rPr>
        <b/>
        <sz val="11"/>
        <color rgb="FF70AD47"/>
        <rFont val="Calibri"/>
        <family val="2"/>
        <scheme val="minor"/>
      </rPr>
      <t xml:space="preserve"> LINE 12</t>
    </r>
  </si>
  <si>
    <r>
      <t>Depreciation:</t>
    </r>
    <r>
      <rPr>
        <b/>
        <sz val="11"/>
        <color rgb="FF70AD47"/>
        <rFont val="Calibri"/>
        <family val="2"/>
        <scheme val="minor"/>
      </rPr>
      <t xml:space="preserve"> LINE 13</t>
    </r>
  </si>
  <si>
    <r>
      <t>Non-Deductible Meals and Entertainment Exclusion:</t>
    </r>
    <r>
      <rPr>
        <b/>
        <sz val="11"/>
        <color rgb="FF70AD47"/>
        <rFont val="Calibri"/>
        <family val="2"/>
        <scheme val="minor"/>
      </rPr>
      <t xml:space="preserve"> LINE 24b</t>
    </r>
  </si>
  <si>
    <r>
      <t>Business Use of Home:</t>
    </r>
    <r>
      <rPr>
        <b/>
        <sz val="11"/>
        <color rgb="FF70AD47"/>
        <rFont val="Calibri"/>
        <family val="2"/>
        <scheme val="minor"/>
      </rPr>
      <t xml:space="preserve"> LINE 30</t>
    </r>
  </si>
  <si>
    <r>
      <t>Business Miles:</t>
    </r>
    <r>
      <rPr>
        <b/>
        <sz val="11"/>
        <color rgb="FF70AD47"/>
        <rFont val="Calibri"/>
        <family val="2"/>
        <scheme val="minor"/>
      </rPr>
      <t xml:space="preserve"> Page 2, Part IV, LINE 44a OR Related 4562, Line 30</t>
    </r>
  </si>
  <si>
    <t>*Miles</t>
  </si>
  <si>
    <t>11a</t>
  </si>
  <si>
    <r>
      <rPr>
        <b/>
        <sz val="11"/>
        <rFont val="Calibri"/>
        <family val="2"/>
        <scheme val="minor"/>
      </rPr>
      <t>x Depreciation Rate</t>
    </r>
    <r>
      <rPr>
        <b/>
        <sz val="11"/>
        <color theme="1"/>
        <rFont val="Calibri"/>
        <family val="2"/>
        <scheme val="minor"/>
      </rPr>
      <t xml:space="preserve"> </t>
    </r>
    <r>
      <rPr>
        <b/>
        <sz val="11"/>
        <color theme="9"/>
        <rFont val="Calibri"/>
        <family val="2"/>
        <scheme val="minor"/>
      </rPr>
      <t>2024: $0.30, 2023: $0.28, 2022: $0.26</t>
    </r>
  </si>
  <si>
    <t>11b</t>
  </si>
  <si>
    <t>= Total Mileage Depreciation</t>
  </si>
  <si>
    <r>
      <t>Amortization/Casualty Loss (only if noted):</t>
    </r>
    <r>
      <rPr>
        <b/>
        <sz val="11"/>
        <color rgb="FF70AD47"/>
        <rFont val="Calibri"/>
        <family val="2"/>
        <scheme val="minor"/>
      </rPr>
      <t xml:space="preserve"> page 2, part V</t>
    </r>
  </si>
  <si>
    <t>SCHEDULE C - SINGLE-MEMBER LLC</t>
  </si>
  <si>
    <r>
      <t>W-2 Income from Self-Employment:</t>
    </r>
    <r>
      <rPr>
        <b/>
        <sz val="11"/>
        <color rgb="FF70AD47"/>
        <rFont val="Calibri"/>
        <family val="2"/>
        <scheme val="minor"/>
      </rPr>
      <t xml:space="preserve"> W-2, Box 5 (in general)</t>
    </r>
  </si>
  <si>
    <t>SCHEDULE D - CAPITAL GAINS AND LOSSES</t>
  </si>
  <si>
    <r>
      <t>Recurring Capital Gains (Loss):</t>
    </r>
    <r>
      <rPr>
        <b/>
        <sz val="11"/>
        <color rgb="FF70AD47"/>
        <rFont val="Calibri"/>
        <family val="2"/>
        <scheme val="minor"/>
      </rPr>
      <t xml:space="preserve"> page 2, LINE 16 (details on FORM 8949)</t>
    </r>
  </si>
  <si>
    <t>SCHEDULE E - SUPPLEMENTAL INCOME AND LOSS</t>
  </si>
  <si>
    <r>
      <t>Royalty Income (Loss):</t>
    </r>
    <r>
      <rPr>
        <b/>
        <sz val="11"/>
        <color rgb="FF70AD47"/>
        <rFont val="Calibri"/>
        <family val="2"/>
        <scheme val="minor"/>
      </rPr>
      <t xml:space="preserve"> LINE 4</t>
    </r>
  </si>
  <si>
    <r>
      <t>Total Expenses:</t>
    </r>
    <r>
      <rPr>
        <b/>
        <sz val="11"/>
        <color rgb="FF70AD47"/>
        <rFont val="Calibri"/>
        <family val="2"/>
        <scheme val="minor"/>
      </rPr>
      <t xml:space="preserve"> LINE 20</t>
    </r>
  </si>
  <si>
    <r>
      <t>Depreciation Expense or Depletion:</t>
    </r>
    <r>
      <rPr>
        <b/>
        <sz val="11"/>
        <color rgb="FF70AD47"/>
        <rFont val="Calibri"/>
        <family val="2"/>
        <scheme val="minor"/>
      </rPr>
      <t xml:space="preserve"> LINE 18</t>
    </r>
  </si>
  <si>
    <t>SCHEDULE F - FARM INCOME</t>
  </si>
  <si>
    <r>
      <t>Net Profit (Loss):</t>
    </r>
    <r>
      <rPr>
        <b/>
        <sz val="11"/>
        <color rgb="FF70AD47"/>
        <rFont val="Calibri"/>
        <family val="2"/>
        <scheme val="minor"/>
      </rPr>
      <t xml:space="preserve"> LINE 34</t>
    </r>
  </si>
  <si>
    <r>
      <t>Non-Tax Portion Ongoing Co-op &amp; CCC Pmts:</t>
    </r>
    <r>
      <rPr>
        <b/>
        <sz val="11"/>
        <color rgb="FF70AD47"/>
        <rFont val="Calibri"/>
        <family val="2"/>
        <scheme val="minor"/>
      </rPr>
      <t xml:space="preserve"> LINES 3a minus b through 6a minus b</t>
    </r>
  </si>
  <si>
    <r>
      <t>Add nonrecurring loss:</t>
    </r>
    <r>
      <rPr>
        <b/>
        <sz val="11"/>
        <color rgb="FF70AD47"/>
        <rFont val="Calibri"/>
        <family val="2"/>
        <scheme val="minor"/>
      </rPr>
      <t xml:space="preserve"> LINE 2-8 </t>
    </r>
  </si>
  <si>
    <r>
      <t>Deduct nonrecurring income:</t>
    </r>
    <r>
      <rPr>
        <b/>
        <sz val="11"/>
        <color rgb="FF70AD47"/>
        <rFont val="Calibri"/>
        <family val="2"/>
        <scheme val="minor"/>
      </rPr>
      <t xml:space="preserve"> LINE 2-8 </t>
    </r>
  </si>
  <si>
    <r>
      <t>Depreciation:</t>
    </r>
    <r>
      <rPr>
        <b/>
        <sz val="11"/>
        <color rgb="FF70AD47"/>
        <rFont val="Calibri"/>
        <family val="2"/>
        <scheme val="minor"/>
      </rPr>
      <t xml:space="preserve"> LINE 14 </t>
    </r>
  </si>
  <si>
    <r>
      <t>Amortization/Casualty Loss/Depletion (only if noted):</t>
    </r>
    <r>
      <rPr>
        <b/>
        <sz val="11"/>
        <color rgb="FF70AD47"/>
        <rFont val="Calibri"/>
        <family val="2"/>
        <scheme val="minor"/>
      </rPr>
      <t xml:space="preserve"> LINE 32</t>
    </r>
  </si>
  <si>
    <r>
      <t>Business Use of Home (only if noted):</t>
    </r>
    <r>
      <rPr>
        <b/>
        <sz val="11"/>
        <color rgb="FF70AD47"/>
        <rFont val="Calibri"/>
        <family val="2"/>
        <scheme val="minor"/>
      </rPr>
      <t xml:space="preserve"> LINE 32</t>
    </r>
  </si>
  <si>
    <t>Partnership Cash Flow</t>
  </si>
  <si>
    <t>Evaluate business income as required by your investor.</t>
  </si>
  <si>
    <t>PARTNERSHIP                                                                 Name:</t>
  </si>
  <si>
    <t>SCHEDULE K-1</t>
  </si>
  <si>
    <r>
      <t>Ordinary Income (Loss):</t>
    </r>
    <r>
      <rPr>
        <b/>
        <sz val="11"/>
        <color rgb="FF70AD47"/>
        <rFont val="Calibri"/>
        <family val="2"/>
        <scheme val="minor"/>
      </rPr>
      <t xml:space="preserve"> LINE 1  If &gt; Distributions see additional requirements.</t>
    </r>
  </si>
  <si>
    <r>
      <t>Net Rental Income (Loss):</t>
    </r>
    <r>
      <rPr>
        <b/>
        <sz val="11"/>
        <color rgb="FF70AD47"/>
        <rFont val="Calibri"/>
        <family val="2"/>
        <scheme val="minor"/>
      </rPr>
      <t xml:space="preserve"> LINES 2 &amp; 3  If &gt; Distributions see additional requirements.</t>
    </r>
  </si>
  <si>
    <r>
      <t>Guaranteed Payments:</t>
    </r>
    <r>
      <rPr>
        <b/>
        <sz val="11"/>
        <color rgb="FF70AD47"/>
        <rFont val="Calibri"/>
        <family val="2"/>
        <scheme val="minor"/>
      </rPr>
      <t xml:space="preserve"> LINE 4c</t>
    </r>
  </si>
  <si>
    <t>FORM W-2</t>
  </si>
  <si>
    <r>
      <t>Wages:</t>
    </r>
    <r>
      <rPr>
        <b/>
        <sz val="11"/>
        <color rgb="FF70AD47"/>
        <rFont val="Calibri"/>
        <family val="2"/>
        <scheme val="minor"/>
      </rPr>
      <t xml:space="preserve"> W-2, Box 5 (in general)</t>
    </r>
  </si>
  <si>
    <t>FORM 1065</t>
  </si>
  <si>
    <r>
      <t>Passthrough (Income) Loss from Other Partnerships:</t>
    </r>
    <r>
      <rPr>
        <b/>
        <sz val="11"/>
        <color rgb="FF70AD47"/>
        <rFont val="Calibri"/>
        <family val="2"/>
        <scheme val="minor"/>
      </rPr>
      <t xml:space="preserve"> LINE 4 </t>
    </r>
  </si>
  <si>
    <r>
      <t>Deduct nonrecurring income:</t>
    </r>
    <r>
      <rPr>
        <b/>
        <sz val="11"/>
        <color rgb="FF70AD47"/>
        <rFont val="Calibri"/>
        <family val="2"/>
        <scheme val="minor"/>
      </rPr>
      <t xml:space="preserve"> LINES 5, 6 &amp; 7</t>
    </r>
  </si>
  <si>
    <r>
      <t>Depreciation:</t>
    </r>
    <r>
      <rPr>
        <b/>
        <sz val="11"/>
        <color rgb="FF70AD47"/>
        <rFont val="Calibri"/>
        <family val="2"/>
        <scheme val="minor"/>
      </rPr>
      <t xml:space="preserve"> LINE 16c</t>
    </r>
  </si>
  <si>
    <r>
      <t>Depreciation (FORM 8825):</t>
    </r>
    <r>
      <rPr>
        <b/>
        <sz val="11"/>
        <color rgb="FF70AD47"/>
        <rFont val="Calibri"/>
        <family val="2"/>
        <scheme val="minor"/>
      </rPr>
      <t xml:space="preserve"> LINE 14</t>
    </r>
  </si>
  <si>
    <r>
      <t>Depletion:</t>
    </r>
    <r>
      <rPr>
        <b/>
        <sz val="11"/>
        <color rgb="FF70AD47"/>
        <rFont val="Calibri"/>
        <family val="2"/>
        <scheme val="minor"/>
      </rPr>
      <t xml:space="preserve"> LINE 17</t>
    </r>
  </si>
  <si>
    <r>
      <t>Amortization/Casualty Loss/Nonrecurring Loss:</t>
    </r>
    <r>
      <rPr>
        <b/>
        <sz val="11"/>
        <color rgb="FF70AD47"/>
        <rFont val="Calibri"/>
        <family val="2"/>
        <scheme val="minor"/>
      </rPr>
      <t xml:space="preserve"> from statement or LINES 5,6 &amp; 7</t>
    </r>
  </si>
  <si>
    <r>
      <t>Mortgages or Notes Payable in Less Than 1 Year:</t>
    </r>
    <r>
      <rPr>
        <b/>
        <sz val="11"/>
        <color rgb="FF70AD47"/>
        <rFont val="Calibri"/>
        <family val="2"/>
        <scheme val="minor"/>
      </rPr>
      <t xml:space="preserve"> Schedule L, LINE 16, Column d</t>
    </r>
  </si>
  <si>
    <r>
      <t>Non-Deductible Travel and Entertainment Exclusion:</t>
    </r>
    <r>
      <rPr>
        <b/>
        <sz val="11"/>
        <color rgb="FF70AD47"/>
        <rFont val="Calibri"/>
        <family val="2"/>
        <scheme val="minor"/>
      </rPr>
      <t xml:space="preserve"> Schedule M-1, LINE 4b</t>
    </r>
  </si>
  <si>
    <t>Multiplied by Ownership Percentage</t>
  </si>
  <si>
    <t>Partner's Total Share of Income (Loss)</t>
  </si>
  <si>
    <t>S Corporation Cash Flow</t>
  </si>
  <si>
    <t>S CORPORATION                                                            Name:</t>
  </si>
  <si>
    <t>FORM 1120S</t>
  </si>
  <si>
    <r>
      <t>Deduct nonrecurring income:</t>
    </r>
    <r>
      <rPr>
        <b/>
        <sz val="11"/>
        <color rgb="FF70AD47"/>
        <rFont val="Calibri"/>
        <family val="2"/>
        <scheme val="minor"/>
      </rPr>
      <t xml:space="preserve"> LINES 4 &amp; 5</t>
    </r>
  </si>
  <si>
    <r>
      <t>Depreciation:</t>
    </r>
    <r>
      <rPr>
        <b/>
        <sz val="11"/>
        <color rgb="FF70AD47"/>
        <rFont val="Calibri"/>
        <family val="2"/>
        <scheme val="minor"/>
      </rPr>
      <t xml:space="preserve"> LINE 14</t>
    </r>
  </si>
  <si>
    <r>
      <t>Depletion:</t>
    </r>
    <r>
      <rPr>
        <b/>
        <sz val="11"/>
        <color rgb="FF70AD47"/>
        <rFont val="Calibri"/>
        <family val="2"/>
        <scheme val="minor"/>
      </rPr>
      <t xml:space="preserve"> LINE 15</t>
    </r>
  </si>
  <si>
    <r>
      <t>Amortization/Casualty Loss/Nonrecurring Loss:</t>
    </r>
    <r>
      <rPr>
        <b/>
        <sz val="11"/>
        <color rgb="FF70AD47"/>
        <rFont val="Calibri"/>
        <family val="2"/>
        <scheme val="minor"/>
      </rPr>
      <t xml:space="preserve"> from statement or LINES 4 &amp; 5</t>
    </r>
  </si>
  <si>
    <r>
      <t>Mortgages or Notes Payable in Less Than 1 Year:</t>
    </r>
    <r>
      <rPr>
        <b/>
        <sz val="11"/>
        <color rgb="FF70AD47"/>
        <rFont val="Calibri"/>
        <family val="2"/>
        <scheme val="minor"/>
      </rPr>
      <t xml:space="preserve"> Schedule L, LINE 17, Column d</t>
    </r>
  </si>
  <si>
    <r>
      <t>Non-Deductible Travel and Entertainment Exclusion:</t>
    </r>
    <r>
      <rPr>
        <b/>
        <sz val="11"/>
        <color rgb="FF70AD47"/>
        <rFont val="Calibri"/>
        <family val="2"/>
        <scheme val="minor"/>
      </rPr>
      <t xml:space="preserve"> Schedule M-1, LINE 3b</t>
    </r>
  </si>
  <si>
    <t>Shareholder’s Total Share of Income (Loss)</t>
  </si>
  <si>
    <t>Corporation Cash Flow</t>
  </si>
  <si>
    <t>CORPORATION                                                               Name:</t>
  </si>
  <si>
    <t>FORM 1120</t>
  </si>
  <si>
    <r>
      <t>Taxable Income:</t>
    </r>
    <r>
      <rPr>
        <b/>
        <sz val="11"/>
        <color rgb="FF70AD47"/>
        <rFont val="Calibri"/>
        <family val="2"/>
        <scheme val="minor"/>
      </rPr>
      <t xml:space="preserve"> LINE 30</t>
    </r>
  </si>
  <si>
    <r>
      <t>Total Tax:</t>
    </r>
    <r>
      <rPr>
        <b/>
        <sz val="11"/>
        <color rgb="FF70AD47"/>
        <rFont val="Calibri"/>
        <family val="2"/>
        <scheme val="minor"/>
      </rPr>
      <t xml:space="preserve"> LINE 31</t>
    </r>
  </si>
  <si>
    <r>
      <t>Deduct nonrecurring gains/add nonrecurring losses:</t>
    </r>
    <r>
      <rPr>
        <b/>
        <sz val="11"/>
        <color rgb="FF70AD47"/>
        <rFont val="Calibri"/>
        <family val="2"/>
        <scheme val="minor"/>
      </rPr>
      <t xml:space="preserve"> LINES 8 &amp; 9</t>
    </r>
  </si>
  <si>
    <r>
      <t>Deduct nonrecurring income:</t>
    </r>
    <r>
      <rPr>
        <b/>
        <sz val="11"/>
        <color rgb="FF70AD47"/>
        <rFont val="Calibri"/>
        <family val="2"/>
        <scheme val="minor"/>
      </rPr>
      <t xml:space="preserve"> LINE 10</t>
    </r>
  </si>
  <si>
    <r>
      <t>Depreciation:</t>
    </r>
    <r>
      <rPr>
        <b/>
        <sz val="11"/>
        <color rgb="FF70AD47"/>
        <rFont val="Calibri"/>
        <family val="2"/>
        <scheme val="minor"/>
      </rPr>
      <t xml:space="preserve"> LINE 20</t>
    </r>
  </si>
  <si>
    <r>
      <t>Depletion:</t>
    </r>
    <r>
      <rPr>
        <b/>
        <sz val="11"/>
        <color rgb="FF70AD47"/>
        <rFont val="Calibri"/>
        <family val="2"/>
        <scheme val="minor"/>
      </rPr>
      <t xml:space="preserve"> LINE 21</t>
    </r>
  </si>
  <si>
    <r>
      <t>Amortization/Casualty Loss/Nonrecurring Loss:</t>
    </r>
    <r>
      <rPr>
        <b/>
        <sz val="11"/>
        <color rgb="FF70AD47"/>
        <rFont val="Calibri"/>
        <family val="2"/>
        <scheme val="minor"/>
      </rPr>
      <t xml:space="preserve"> from statement or LINES 8 &amp; 9</t>
    </r>
  </si>
  <si>
    <r>
      <t>Net Operating Loss and Special Deductions:</t>
    </r>
    <r>
      <rPr>
        <b/>
        <sz val="11"/>
        <color rgb="FF70AD47"/>
        <rFont val="Calibri"/>
        <family val="2"/>
        <scheme val="minor"/>
      </rPr>
      <t xml:space="preserve"> LINES 29a &amp; b</t>
    </r>
  </si>
  <si>
    <r>
      <t>Non-Deductible Travel and Entertainment Exclusion:</t>
    </r>
    <r>
      <rPr>
        <b/>
        <sz val="11"/>
        <color rgb="FF70AD47"/>
        <rFont val="Calibri"/>
        <family val="2"/>
        <scheme val="minor"/>
      </rPr>
      <t xml:space="preserve"> Schedule M-1, LINE 5c</t>
    </r>
  </si>
  <si>
    <r>
      <t>Dividends Paid to Borrower:</t>
    </r>
    <r>
      <rPr>
        <b/>
        <sz val="11"/>
        <color rgb="FF70AD47"/>
        <rFont val="Calibri"/>
        <family val="2"/>
        <scheme val="minor"/>
      </rPr>
      <t xml:space="preserve"> Form 1040, Schedule B, LINE 5</t>
    </r>
  </si>
  <si>
    <t>Corporation’s Total Share of Income (Loss)</t>
  </si>
  <si>
    <t>Cash Flow Analysis Summary</t>
  </si>
  <si>
    <t xml:space="preserve">• To modify the Total No. of Months, select the applicable number from the # mo. drop-down box. 
• To exclude a Subtotal from Qualifying Income, select the box to the left of the dollar amount. </t>
  </si>
  <si>
    <t>PERSONAL CASH FLOW SUBTOTALS:</t>
  </si>
  <si>
    <t>Qualifying Income</t>
  </si>
  <si>
    <t>Total
No. of
Months</t>
  </si>
  <si>
    <t>Subtotal</t>
  </si>
  <si>
    <t># mo.</t>
  </si>
  <si>
    <t>Schedule B</t>
  </si>
  <si>
    <t>Schedule D</t>
  </si>
  <si>
    <t>Schedule E</t>
  </si>
  <si>
    <t>Schedule F</t>
  </si>
  <si>
    <t>PARTNERSHIP &amp; S CORPORATION CASH FLOW SUBTOTALS:</t>
  </si>
  <si>
    <t>CORPORATION CASH FLOW SUBTOTALS:</t>
  </si>
  <si>
    <t>Average Monthly Cash Flow (Total)</t>
  </si>
  <si>
    <t>Comments / Notes  (For a new line, hold Alt and press Enter)</t>
  </si>
  <si>
    <t>M</t>
  </si>
  <si>
    <t xml:space="preserve"> Liquidity Worksheet</t>
  </si>
  <si>
    <r>
      <t>Determine business liquidity by using tax return or interim balance sheet and entering the applicable line items below.</t>
    </r>
    <r>
      <rPr>
        <b/>
        <sz val="8"/>
        <color theme="1"/>
        <rFont val="Calibri"/>
        <family val="2"/>
        <scheme val="minor"/>
      </rPr>
      <t xml:space="preserve">
</t>
    </r>
    <r>
      <rPr>
        <b/>
        <sz val="16"/>
        <color theme="1"/>
        <rFont val="Calibri"/>
        <family val="2"/>
        <scheme val="minor"/>
      </rPr>
      <t>In general:</t>
    </r>
    <r>
      <rPr>
        <b/>
        <sz val="11"/>
        <color theme="1"/>
        <rFont val="Calibri"/>
        <family val="2"/>
        <scheme val="minor"/>
      </rPr>
      <t xml:space="preserve">
   • Use the </t>
    </r>
    <r>
      <rPr>
        <b/>
        <i/>
        <sz val="11"/>
        <color theme="1"/>
        <rFont val="Calibri"/>
        <family val="2"/>
        <scheme val="minor"/>
      </rPr>
      <t>Current Ratio</t>
    </r>
    <r>
      <rPr>
        <b/>
        <sz val="11"/>
        <color theme="1"/>
        <rFont val="Calibri"/>
        <family val="2"/>
        <scheme val="minor"/>
      </rPr>
      <t xml:space="preserve"> for a business that doesn’t rely on inventory to generate its income (i.e., pest control company)
   • Use the </t>
    </r>
    <r>
      <rPr>
        <b/>
        <i/>
        <sz val="11"/>
        <color theme="1"/>
        <rFont val="Calibri"/>
        <family val="2"/>
        <scheme val="minor"/>
      </rPr>
      <t>Quick Ratio</t>
    </r>
    <r>
      <rPr>
        <b/>
        <sz val="11"/>
        <color theme="1"/>
        <rFont val="Calibri"/>
        <family val="2"/>
        <scheme val="minor"/>
      </rPr>
      <t xml:space="preserve"> for a business that relies heavily on inventory to generate its income (i.e., hardware store)
   • See                      boxes on upper left corner.  Use 1 to collapse sections and 2 to expand hidden sections
Typically, a result of 1.00 or greater for either ratio demonstrates adequate liquidity.  However, it’s important to use the most appropriate ratio based on how the business operates.  Investor guidelines may vary and other liquidity methods may apply.  FOLLOW INVESTOR GUIDELINES.</t>
    </r>
    <r>
      <rPr>
        <b/>
        <sz val="9"/>
        <color theme="1"/>
        <rFont val="Calibri"/>
        <family val="2"/>
        <scheme val="minor"/>
      </rPr>
      <t xml:space="preserve">
</t>
    </r>
    <r>
      <rPr>
        <b/>
        <sz val="11"/>
        <color theme="1"/>
        <rFont val="Calibri"/>
        <family val="2"/>
        <scheme val="minor"/>
      </rPr>
      <t>NOTE:  If there are no business liabilities, results will reflect N/A, indicating adequate liquidity.</t>
    </r>
  </si>
  <si>
    <t xml:space="preserve">Business Name:   </t>
  </si>
  <si>
    <t>Completed by:</t>
  </si>
  <si>
    <t xml:space="preserve">Date:   </t>
  </si>
  <si>
    <t xml:space="preserve">Annualization date: </t>
  </si>
  <si>
    <t>Schedule L - Assets</t>
  </si>
  <si>
    <r>
      <t xml:space="preserve">Cash: </t>
    </r>
    <r>
      <rPr>
        <b/>
        <sz val="12"/>
        <color rgb="FF5B9BD5"/>
        <rFont val="Calibri"/>
        <family val="2"/>
        <scheme val="minor"/>
      </rPr>
      <t>Line 1, Column d</t>
    </r>
  </si>
  <si>
    <r>
      <t xml:space="preserve">Trade notes and accounts receivable, less bad debt: </t>
    </r>
    <r>
      <rPr>
        <b/>
        <sz val="12"/>
        <color rgb="FF5B9BD5"/>
        <rFont val="Calibri"/>
        <family val="2"/>
        <scheme val="minor"/>
      </rPr>
      <t>Line 2b, Column d</t>
    </r>
  </si>
  <si>
    <r>
      <t xml:space="preserve">Inventories: </t>
    </r>
    <r>
      <rPr>
        <b/>
        <sz val="12"/>
        <color rgb="FF5B9BD5"/>
        <rFont val="Calibri"/>
        <family val="2"/>
        <scheme val="minor"/>
      </rPr>
      <t>Line 3, Column d</t>
    </r>
  </si>
  <si>
    <t>Other:</t>
  </si>
  <si>
    <t>Total Current Assets:</t>
  </si>
  <si>
    <t>Schedule L - Liabilities</t>
  </si>
  <si>
    <r>
      <t xml:space="preserve">Accounts Payable: </t>
    </r>
    <r>
      <rPr>
        <b/>
        <sz val="12"/>
        <color rgb="FF5B9BD5"/>
        <rFont val="Calibri"/>
        <family val="2"/>
        <scheme val="minor"/>
      </rPr>
      <t>Form 1120S Line 16/Form 1065 Line 15, Column d</t>
    </r>
  </si>
  <si>
    <r>
      <t xml:space="preserve">Mortgages, notes, bonds payable &lt; 1 year: </t>
    </r>
    <r>
      <rPr>
        <b/>
        <sz val="12"/>
        <color rgb="FF5B9BD5"/>
        <rFont val="Calibri"/>
        <family val="2"/>
        <scheme val="minor"/>
      </rPr>
      <t>Form 1120S Line 17/Form 1065 Line 16, Column d</t>
    </r>
  </si>
  <si>
    <r>
      <t xml:space="preserve">Other current liabilities: </t>
    </r>
    <r>
      <rPr>
        <b/>
        <sz val="12"/>
        <color rgb="FF5B9BD5"/>
        <rFont val="Calibri"/>
        <family val="2"/>
        <scheme val="minor"/>
      </rPr>
      <t>Form 1120S Line 18/Form 1065 Line 17, Column d</t>
    </r>
  </si>
  <si>
    <t>Total Current Liabilities:</t>
  </si>
  <si>
    <t>Current Ratio</t>
  </si>
  <si>
    <r>
      <t xml:space="preserve">Total Current Assets: </t>
    </r>
    <r>
      <rPr>
        <b/>
        <sz val="12"/>
        <color theme="4"/>
        <rFont val="Calibri"/>
        <family val="2"/>
        <scheme val="minor"/>
      </rPr>
      <t>Row 5 - Assets above</t>
    </r>
  </si>
  <si>
    <r>
      <t xml:space="preserve">Total Current Liabilities: </t>
    </r>
    <r>
      <rPr>
        <b/>
        <sz val="12"/>
        <color theme="4"/>
        <rFont val="Calibri"/>
        <family val="2"/>
        <scheme val="minor"/>
      </rPr>
      <t>Row 9 - Liabilities above</t>
    </r>
  </si>
  <si>
    <r>
      <rPr>
        <b/>
        <sz val="16"/>
        <color theme="1"/>
        <rFont val="Calibri"/>
        <family val="2"/>
        <scheme val="minor"/>
      </rPr>
      <t>Current Ratio</t>
    </r>
    <r>
      <rPr>
        <b/>
        <sz val="14"/>
        <color theme="1"/>
        <rFont val="Calibri"/>
        <family val="2"/>
        <scheme val="minor"/>
      </rPr>
      <t>:</t>
    </r>
    <r>
      <rPr>
        <b/>
        <sz val="12"/>
        <color theme="1"/>
        <rFont val="Calibri"/>
        <family val="2"/>
        <scheme val="minor"/>
      </rPr>
      <t xml:space="preserve"> </t>
    </r>
    <r>
      <rPr>
        <b/>
        <sz val="12"/>
        <color theme="4"/>
        <rFont val="Calibri"/>
        <family val="2"/>
        <scheme val="minor"/>
      </rPr>
      <t>In general, a ratio ≥ 1 demonstrates adequate liquidity</t>
    </r>
  </si>
  <si>
    <t>Quick Ratio</t>
  </si>
  <si>
    <r>
      <t xml:space="preserve">  Cash, notes, accounts receivable (less bad debt) &amp; other: </t>
    </r>
    <r>
      <rPr>
        <b/>
        <sz val="12"/>
        <color theme="4"/>
        <rFont val="Calibri"/>
        <family val="2"/>
        <scheme val="minor"/>
      </rPr>
      <t>Rows 1, 2 &amp; 4 - Assets above</t>
    </r>
  </si>
  <si>
    <r>
      <rPr>
        <b/>
        <sz val="16"/>
        <rFont val="Calibri"/>
        <family val="2"/>
        <scheme val="minor"/>
      </rPr>
      <t>Quick Ratio:</t>
    </r>
    <r>
      <rPr>
        <b/>
        <sz val="12"/>
        <color theme="4"/>
        <rFont val="Calibri"/>
        <family val="2"/>
        <scheme val="minor"/>
      </rPr>
      <t xml:space="preserve"> In general, a ratio ≥ 1 demonstrates adequate liquidity</t>
    </r>
  </si>
  <si>
    <t>Click “+” on the left gray section of the worksheet to expand businesses as needed.  Click "-" to collapse unused ones.</t>
  </si>
  <si>
    <t xml:space="preserve"> Comparative Income Analysis Worksheet</t>
  </si>
  <si>
    <t>Annualized</t>
  </si>
  <si>
    <r>
      <t>Calculating trend ratios, which compare income statement accounts from one year to the next, is an 
effective way to analyze the profitability or growth of a business.</t>
    </r>
    <r>
      <rPr>
        <b/>
        <sz val="8"/>
        <color theme="1"/>
        <rFont val="Calibri"/>
        <family val="2"/>
        <scheme val="minor"/>
      </rPr>
      <t xml:space="preserve">
</t>
    </r>
    <r>
      <rPr>
        <b/>
        <sz val="16"/>
        <color theme="1"/>
        <rFont val="Calibri"/>
        <family val="2"/>
        <scheme val="minor"/>
      </rPr>
      <t>User tips for macro-free version:</t>
    </r>
    <r>
      <rPr>
        <b/>
        <sz val="11"/>
        <color theme="1"/>
        <rFont val="Calibri"/>
        <family val="2"/>
        <scheme val="minor"/>
      </rPr>
      <t xml:space="preserve">
    • Select tax year(s) from business return and enter applicable line items
    • Enter date of the YTD P&amp;L; worksheet will automatically annualize
    • YOY% Change automatically populates, eliminating need for manual calculations
    • See                      boxes on upper left corner.  Use 1 to collapse sections and 2 to expand hidden sections</t>
    </r>
    <r>
      <rPr>
        <b/>
        <sz val="8"/>
        <color theme="1"/>
        <rFont val="Calibri"/>
        <family val="2"/>
        <scheme val="minor"/>
      </rPr>
      <t xml:space="preserve">
</t>
    </r>
    <r>
      <rPr>
        <b/>
        <sz val="11"/>
        <color theme="1"/>
        <rFont val="Calibri"/>
        <family val="2"/>
        <scheme val="minor"/>
      </rPr>
      <t>Use of this information is discretionary.  FOLLOW INVESTOR GUIDELINES.</t>
    </r>
  </si>
  <si>
    <t xml:space="preserve">    • YOY% Change automatically populates, eliminating need for manual calculations</t>
  </si>
  <si>
    <t>Annualization Date:</t>
  </si>
  <si>
    <t>Determines if we need to use Annualized Numbers</t>
  </si>
  <si>
    <t>Months passed YTD</t>
  </si>
  <si>
    <t>Select the Year(s):</t>
  </si>
  <si>
    <t>Gross Receipt/Sales</t>
  </si>
  <si>
    <t>Column O Annualized</t>
  </si>
  <si>
    <t>Returns &amp; Allowances</t>
  </si>
  <si>
    <t>Cost of Goods Sold</t>
  </si>
  <si>
    <t>Total deductions/Total expenses</t>
  </si>
  <si>
    <t>- Total deductions for Partnership, S Corporation or Corporation</t>
  </si>
  <si>
    <t>- Total expenses for Sole Proprietorship</t>
  </si>
  <si>
    <t>Taxable Income</t>
  </si>
  <si>
    <t>- Ordinary Income (Loss) for Partnership/S Corporation</t>
  </si>
  <si>
    <t>- Taxable Income (Loss) for Corporation</t>
  </si>
  <si>
    <t>- Net Profit (Loss) for Sole Proprietorship</t>
  </si>
  <si>
    <t>Gross Receipts/Sales</t>
  </si>
  <si>
    <t>% Change</t>
  </si>
  <si>
    <t>Gross Income</t>
  </si>
  <si>
    <t xml:space="preserve">(Gross Receipts/Sales - Returns &amp; Allowances) </t>
  </si>
  <si>
    <t xml:space="preserve">Cost of Goods Sold (CGS) </t>
  </si>
  <si>
    <t>Expenses</t>
  </si>
  <si>
    <t>(CGS + Total deductions/Total expenses)</t>
  </si>
  <si>
    <t>Gross Profits</t>
  </si>
  <si>
    <t>(Gross Receipts/Sales - Returns &amp; Allowances - CGS)</t>
  </si>
  <si>
    <t>*Annual % of Expenses compared to Gross Income   **Annual % of Taxable Income compared to Gross Income</t>
  </si>
  <si>
    <t>Profit and Loss Statement Analysis</t>
  </si>
  <si>
    <r>
      <rPr>
        <b/>
        <sz val="16"/>
        <color theme="1"/>
        <rFont val="Calibri"/>
        <family val="2"/>
        <scheme val="minor"/>
      </rPr>
      <t>User tips for macro-free version:</t>
    </r>
    <r>
      <rPr>
        <b/>
        <sz val="8"/>
        <color theme="1"/>
        <rFont val="Calibri"/>
        <family val="2"/>
        <scheme val="minor"/>
      </rPr>
      <t xml:space="preserve">
</t>
    </r>
    <r>
      <rPr>
        <b/>
        <sz val="11"/>
        <color theme="1"/>
        <rFont val="Calibri"/>
        <family val="2"/>
        <scheme val="minor"/>
      </rPr>
      <t xml:space="preserve">    • Add borrower information in blue-shaded fields
    • Click “+” on the left gray section of the worksheet to expand businesses as needed
    • See                      boxes on upper left corner.  Use 1 to collapse sections and 2 to expand hidden sections
    • Use all four columns to break down income into quarterly periods to show seasonality of business earnings</t>
    </r>
  </si>
  <si>
    <t>Sole Proprietorship Cash Flow</t>
  </si>
  <si>
    <t>Use of this information is discretionary.  FOLLOW INVESTOR GUIDELINES.</t>
  </si>
  <si>
    <t>SOLE PROPRIETORSHIP</t>
  </si>
  <si>
    <t>Time Frame (i.e., YTD, quarterly):</t>
  </si>
  <si>
    <t>Date From:</t>
  </si>
  <si>
    <t>HIDE</t>
  </si>
  <si>
    <t>Date Paid Through:</t>
  </si>
  <si>
    <t>Net Profit (Loss):</t>
  </si>
  <si>
    <t>Deduct nonrecurring income:</t>
  </si>
  <si>
    <t>Add nonrecurring loss:</t>
  </si>
  <si>
    <t>Depletion:</t>
  </si>
  <si>
    <t>Depreciation:</t>
  </si>
  <si>
    <t>Amortization/Casualty Loss:</t>
  </si>
  <si>
    <t>Total Income:</t>
  </si>
  <si>
    <t>Monthly Income:</t>
  </si>
  <si>
    <t>Single-Member LLC Cash Flow</t>
  </si>
  <si>
    <t>SINGLE-MEMBER LLC</t>
  </si>
  <si>
    <t>PARTNERSHIP</t>
  </si>
  <si>
    <t>Net Income:</t>
  </si>
  <si>
    <t>Multiplied by Ownership Percentage:</t>
  </si>
  <si>
    <t>Partner's Share of Income (Loss):</t>
  </si>
  <si>
    <t>Wages:</t>
  </si>
  <si>
    <t>Guaranteed Payments:</t>
  </si>
  <si>
    <t>S CORPORATION</t>
  </si>
  <si>
    <t>Shareholder's Share of Income (Loss):</t>
  </si>
  <si>
    <t>CORPORATION</t>
  </si>
  <si>
    <t>Taxable Income:</t>
  </si>
  <si>
    <t>Total Tax:</t>
  </si>
  <si>
    <t>Corporation's Total Share of Income (Loss):</t>
  </si>
  <si>
    <t>SAM Worksheet - Help Document</t>
  </si>
  <si>
    <t>Tax Year 2024</t>
  </si>
  <si>
    <t>The Schedule Analysis Method, or SAM, worksheet is used to calculate self-employed borrowers’ cash flow.</t>
  </si>
  <si>
    <t>This help resource provides line-by-line explanations for personal and business tax returns following the SAM cash flow method.</t>
  </si>
  <si>
    <r>
      <t xml:space="preserve">When you see the heading </t>
    </r>
    <r>
      <rPr>
        <b/>
        <sz val="9"/>
        <color rgb="FF00B2E3"/>
        <rFont val="Arial Black"/>
        <family val="2"/>
      </rPr>
      <t>Effect On Cash Flow Analysis Worksheet</t>
    </r>
    <r>
      <rPr>
        <sz val="9"/>
        <color theme="1"/>
        <rFont val="Calibri"/>
        <family val="2"/>
        <scheme val="minor"/>
      </rPr>
      <t>, you’ll find guidance as to whether you should add/deduct the amount of a line item to/from the borrower’s cash flow.</t>
    </r>
  </si>
  <si>
    <t>Schedule B: Interest and Ordinary Dividends from Self-Employment</t>
  </si>
  <si>
    <r>
      <rPr>
        <b/>
        <sz val="9"/>
        <color theme="1"/>
        <rFont val="Calibri"/>
        <family val="2"/>
        <scheme val="minor"/>
      </rPr>
      <t>Note:</t>
    </r>
    <r>
      <rPr>
        <sz val="9"/>
        <color theme="1"/>
        <rFont val="Calibri"/>
        <family val="2"/>
        <scheme val="minor"/>
      </rPr>
      <t xml:space="preserve"> The borrower needs to complete Schedule B only if interest and dividend income is greater than $1,500.</t>
    </r>
  </si>
  <si>
    <t>Line 1: List Name of Payer</t>
  </si>
  <si>
    <t>Interest Income</t>
  </si>
  <si>
    <t>Identify interest income paid to the borrower from the borrower’s business. Review Schedule B, Part I and/or IRS Schedule K-1 or Form 1099-INT to confirm that the payer is the borrower’s business.</t>
  </si>
  <si>
    <t>Effect on Cash Flow Analysis Worksheet</t>
  </si>
  <si>
    <r>
      <t>•</t>
    </r>
    <r>
      <rPr>
        <sz val="7"/>
        <color theme="1"/>
        <rFont val="Times New Roman"/>
        <family val="1"/>
      </rPr>
      <t xml:space="preserve">        </t>
    </r>
    <r>
      <rPr>
        <sz val="9"/>
        <color theme="1"/>
        <rFont val="Calibri"/>
        <family val="2"/>
        <scheme val="minor"/>
      </rPr>
      <t>Add recurring interest income from self-employment</t>
    </r>
  </si>
  <si>
    <t>Line 5: List Name of Payer</t>
  </si>
  <si>
    <t>Dividend Income</t>
  </si>
  <si>
    <t>Identify dividend income paid to the borrower from the borrower’s business. Review Schedule B, Part II and/or IRS Schedule K-1 or Form 1099-DIV to confirm that the payer is the borrower’s business.</t>
  </si>
  <si>
    <r>
      <t>•</t>
    </r>
    <r>
      <rPr>
        <sz val="7"/>
        <color theme="1"/>
        <rFont val="Times New Roman"/>
        <family val="1"/>
      </rPr>
      <t xml:space="preserve">        </t>
    </r>
    <r>
      <rPr>
        <sz val="9"/>
        <color theme="1"/>
        <rFont val="Calibri"/>
        <family val="2"/>
        <scheme val="minor"/>
      </rPr>
      <t>Add recurring dividend income from self-employment</t>
    </r>
  </si>
  <si>
    <t>Schedule  C: Profit  or Loss From Business (Sole Proprietorship)</t>
  </si>
  <si>
    <t>A sole proprietorship is a business with a single owner. Sole proprietorships report profit and loss on Schedule C. All profits from a sole proprietorship flow directly to the owner. The owner pays taxes on these profits.</t>
  </si>
  <si>
    <t>Line 31: Net Profit or (Loss)</t>
  </si>
  <si>
    <t>The amount the borrower has reported on this line is income or loss generated from business operations.</t>
  </si>
  <si>
    <r>
      <t>•</t>
    </r>
    <r>
      <rPr>
        <sz val="7"/>
        <color theme="1"/>
        <rFont val="Times New Roman"/>
        <family val="1"/>
      </rPr>
      <t xml:space="preserve">        </t>
    </r>
    <r>
      <rPr>
        <sz val="9"/>
        <color theme="1"/>
        <rFont val="Calibri"/>
        <family val="2"/>
        <scheme val="minor"/>
      </rPr>
      <t>Add recurring net profit/deduct net loss</t>
    </r>
  </si>
  <si>
    <t>Line 6: Other Income</t>
  </si>
  <si>
    <t>This amount represents money the business received that was not obtained by the profits of the business, e.g., interest income from notes or accounts receivable, or income from miscellaneous receipts. Analyze this income to determine whether it’s stable and recurring.</t>
  </si>
  <si>
    <r>
      <t>•</t>
    </r>
    <r>
      <rPr>
        <sz val="7"/>
        <color theme="1"/>
        <rFont val="Times New Roman"/>
        <family val="1"/>
      </rPr>
      <t xml:space="preserve">        </t>
    </r>
    <r>
      <rPr>
        <sz val="9"/>
        <color theme="1"/>
        <rFont val="Calibri"/>
        <family val="2"/>
        <scheme val="minor"/>
      </rPr>
      <t>Deduct nonrecurring income</t>
    </r>
  </si>
  <si>
    <t>Line 12: Depletion</t>
  </si>
  <si>
    <t>Depletion, a noncash expense, is the exhaustion of a natural resource over a given period of time.</t>
  </si>
  <si>
    <r>
      <t>•</t>
    </r>
    <r>
      <rPr>
        <sz val="7"/>
        <color theme="1"/>
        <rFont val="Times New Roman"/>
        <family val="1"/>
      </rPr>
      <t xml:space="preserve">        </t>
    </r>
    <r>
      <rPr>
        <sz val="9"/>
        <color theme="1"/>
        <rFont val="Calibri"/>
        <family val="2"/>
        <scheme val="minor"/>
      </rPr>
      <t>Add back the amount</t>
    </r>
  </si>
  <si>
    <t>Line  13: Depreciation</t>
  </si>
  <si>
    <t>Depreciation is a noncash expense allocated over the useful life of a declared asset.</t>
  </si>
  <si>
    <t>Line 24b: Deductible Meals</t>
  </si>
  <si>
    <t>These cash expenses relate to the cost of business-related meals. In general, borrowers deduct 50% of these out-of- pocket costs on the tax return, sometimes more depending upon their occupation. However, since the borrower paid 100% of the expense, subtract the difference from cash flow.</t>
  </si>
  <si>
    <r>
      <t>•</t>
    </r>
    <r>
      <rPr>
        <sz val="7"/>
        <color theme="1"/>
        <rFont val="Times New Roman"/>
        <family val="1"/>
      </rPr>
      <t xml:space="preserve">        </t>
    </r>
    <r>
      <rPr>
        <sz val="9"/>
        <color theme="1"/>
        <rFont val="Calibri"/>
        <family val="2"/>
        <scheme val="minor"/>
      </rPr>
      <t>Deduct the amount on line 24b</t>
    </r>
  </si>
  <si>
    <t>Line 30: Expenses for Business Use of Your Home</t>
  </si>
  <si>
    <t>An individual may operate a business out of the home for which tax deductions for a portion of rent, utilities or maintenance may be available.</t>
  </si>
  <si>
    <t>Part IV – Information on Your Vehicle</t>
  </si>
  <si>
    <t>A sole proprietor who uses the standard mileage deduction to estimate vehicle expenses will calculate that expense either here or on Form 4562. The standard deduction includes an estimate for depreciation. Depreciation factors for the 3 most recent years are:</t>
  </si>
  <si>
    <t>Year</t>
  </si>
  <si>
    <t>Standard Deduction</t>
  </si>
  <si>
    <t>Depreciation</t>
  </si>
  <si>
    <t>1/1/22 through 6/30/22</t>
  </si>
  <si>
    <t>58.5¢</t>
  </si>
  <si>
    <t>26¢</t>
  </si>
  <si>
    <t>7/1/22 through 12/31/22</t>
  </si>
  <si>
    <t>62.5¢</t>
  </si>
  <si>
    <t>65.5¢</t>
  </si>
  <si>
    <t>28¢</t>
  </si>
  <si>
    <t>67.0¢</t>
  </si>
  <si>
    <t>30¢</t>
  </si>
  <si>
    <t>Line 44a: Business Miles Driven</t>
  </si>
  <si>
    <r>
      <t>•</t>
    </r>
    <r>
      <rPr>
        <sz val="7"/>
        <color theme="1"/>
        <rFont val="Times New Roman"/>
        <family val="1"/>
      </rPr>
      <t xml:space="preserve">        </t>
    </r>
    <r>
      <rPr>
        <sz val="9"/>
        <color theme="1"/>
        <rFont val="Calibri"/>
        <family val="2"/>
        <scheme val="minor"/>
      </rPr>
      <t>Multiply the number of miles on Line 44a (or Line 30 of Form 4562) by the depreciation factor for the appropriate year. Add back the amount.</t>
    </r>
  </si>
  <si>
    <t>Part V – Other Expenses</t>
  </si>
  <si>
    <t>The borrower may list certain expenses here that are either noncash expenses or nonrecurring in nature.</t>
  </si>
  <si>
    <t>Look for the following items:</t>
  </si>
  <si>
    <t>Amortization</t>
  </si>
  <si>
    <t>Amortization is the write-off of initial costs incurred prior to the beginning of formal business operations.</t>
  </si>
  <si>
    <t>Borrowers can expense these one-time costs over a period of time.</t>
  </si>
  <si>
    <t>Casualty Loss</t>
  </si>
  <si>
    <t>Casualty loss is a one-time, extraordinary expense due to damage or destruction of property.</t>
  </si>
  <si>
    <t>Schedule D: Capital Gains and Losses</t>
  </si>
  <si>
    <t>Line 16: Capital Gains and Losses</t>
  </si>
  <si>
    <t>The borrower reports total gains and losses on Line 16 of Schedule D. Review the itemized list of short- and long-term gains and compare one year’s Schedule D to another’s to determine whether the income or loss is recurring or not.</t>
  </si>
  <si>
    <t>Capital Gains</t>
  </si>
  <si>
    <t>If using capital gains as qualifying income, refer to investor guidelines for documentation and calculation. Typically, a minimum of 2 years’ tax returns and evidence that the borrower will continue to acquire assets to generate capital gains is required.</t>
  </si>
  <si>
    <r>
      <t>•</t>
    </r>
    <r>
      <rPr>
        <sz val="7"/>
        <color theme="1"/>
        <rFont val="Times New Roman"/>
        <family val="1"/>
      </rPr>
      <t xml:space="preserve">        </t>
    </r>
    <r>
      <rPr>
        <sz val="9"/>
        <color theme="1"/>
        <rFont val="Calibri"/>
        <family val="2"/>
        <scheme val="minor"/>
      </rPr>
      <t>Add recurring capital gains</t>
    </r>
  </si>
  <si>
    <t>Capital Losses</t>
  </si>
  <si>
    <t>Treatment of capital losses varies among investors.</t>
  </si>
  <si>
    <r>
      <t>•</t>
    </r>
    <r>
      <rPr>
        <sz val="7"/>
        <color theme="1"/>
        <rFont val="Times New Roman"/>
        <family val="1"/>
      </rPr>
      <t xml:space="preserve">        </t>
    </r>
    <r>
      <rPr>
        <sz val="9"/>
        <color theme="1"/>
        <rFont val="Calibri"/>
        <family val="2"/>
        <scheme val="minor"/>
      </rPr>
      <t>Follow investor guidelines</t>
    </r>
  </si>
  <si>
    <r>
      <rPr>
        <b/>
        <sz val="9"/>
        <color theme="1"/>
        <rFont val="Calibri"/>
        <family val="2"/>
        <scheme val="minor"/>
      </rPr>
      <t>Note:</t>
    </r>
    <r>
      <rPr>
        <sz val="9"/>
        <color theme="1"/>
        <rFont val="Calibri"/>
        <family val="2"/>
        <scheme val="minor"/>
      </rPr>
      <t xml:space="preserve"> Don’t include pass-through income from the Schedule(s) K-1 that the borrower reported on Schedule D, Line 5 and Line 12.</t>
    </r>
  </si>
  <si>
    <t>Schedule E: Supplemental Income and Loss</t>
  </si>
  <si>
    <t>If your borrower earns royalty income, look for the following line items.</t>
  </si>
  <si>
    <t>Line 4: Royalties Received</t>
  </si>
  <si>
    <t>Royalties are compensation paid for the use of another’s property based on a percentage of profit or production. The “property” is typically copyrighted material or natural resources. If the borrower has listed royalty income, verify whether it’s ongoing and consistent before you use it as qualifying income.</t>
  </si>
  <si>
    <r>
      <t>•</t>
    </r>
    <r>
      <rPr>
        <sz val="7"/>
        <color theme="1"/>
        <rFont val="Times New Roman"/>
        <family val="1"/>
      </rPr>
      <t xml:space="preserve">        </t>
    </r>
    <r>
      <rPr>
        <sz val="9"/>
        <color theme="1"/>
        <rFont val="Calibri"/>
        <family val="2"/>
        <scheme val="minor"/>
      </rPr>
      <t>Add recurring royalty income/deduct loss</t>
    </r>
  </si>
  <si>
    <t>Line 20: Total Expenses</t>
  </si>
  <si>
    <r>
      <t>•</t>
    </r>
    <r>
      <rPr>
        <sz val="7"/>
        <color theme="1"/>
        <rFont val="Times New Roman"/>
        <family val="1"/>
      </rPr>
      <t xml:space="preserve">        </t>
    </r>
    <r>
      <rPr>
        <sz val="9"/>
        <color theme="1"/>
        <rFont val="Calibri"/>
        <family val="2"/>
        <scheme val="minor"/>
      </rPr>
      <t>Deduct royalty expenses</t>
    </r>
  </si>
  <si>
    <t>Line 18: Depreciation Expense or Depletion</t>
  </si>
  <si>
    <t>Depreciation is a noncash expense allocated over the useful life of a declared asset. Depletion, also a noncash expense, is the exhaustion of a natural resource over a given period of time.</t>
  </si>
  <si>
    <t>Schedule F: Profit or Loss From Farming</t>
  </si>
  <si>
    <t>Borrowers with small farming operations typically file Schedule F.</t>
  </si>
  <si>
    <t>Line 34: Net Farm Profit or (Loss)</t>
  </si>
  <si>
    <t>Lines 3-6: Non-Tax Portion Ongoing Co-op &amp; CCC Payments</t>
  </si>
  <si>
    <t>These lines represent sources of cash flow that may or may not be continuous and ongoing. Don’t include any of these items if they represent one-time occurrences. If you can document the income is likely to continue, include the nontaxable portion of this income in the borrower’s cash flow.</t>
  </si>
  <si>
    <r>
      <rPr>
        <b/>
        <sz val="9"/>
        <color theme="1"/>
        <rFont val="Calibri"/>
        <family val="2"/>
        <scheme val="minor"/>
      </rPr>
      <t>Note:</t>
    </r>
    <r>
      <rPr>
        <sz val="9"/>
        <color theme="1"/>
        <rFont val="Calibri"/>
        <family val="2"/>
        <scheme val="minor"/>
      </rPr>
      <t xml:space="preserve"> There may be rare instances where it would make sense to allow a nonrecurring item to remain in cash flow. Review these exceptions on a case-by-case basis.</t>
    </r>
  </si>
  <si>
    <r>
      <t>•</t>
    </r>
    <r>
      <rPr>
        <sz val="7"/>
        <color theme="1"/>
        <rFont val="Times New Roman"/>
        <family val="1"/>
      </rPr>
      <t xml:space="preserve">        </t>
    </r>
    <r>
      <rPr>
        <sz val="9"/>
        <color theme="1"/>
        <rFont val="Calibri"/>
        <family val="2"/>
        <scheme val="minor"/>
      </rPr>
      <t>Deduct income that is nonrecurring and not consistent (lines 3b, 4b, 5a, 5c, 6b, 6d); add back the nontaxable portion of recurring income (lines 3a minus 3b, 4a minus 4b, 5b minus 5c, 6a minus 6b)</t>
    </r>
  </si>
  <si>
    <t>Line  8: Other Income</t>
  </si>
  <si>
    <t>The borrower reports income not earned through farm operations.</t>
  </si>
  <si>
    <r>
      <t>•</t>
    </r>
    <r>
      <rPr>
        <sz val="7"/>
        <color theme="1"/>
        <rFont val="Times New Roman"/>
        <family val="1"/>
      </rPr>
      <t xml:space="preserve">        </t>
    </r>
    <r>
      <rPr>
        <sz val="9"/>
        <color theme="1"/>
        <rFont val="Calibri"/>
        <family val="2"/>
        <scheme val="minor"/>
      </rPr>
      <t>Deduct nonrecurring income/add nonrecurring loss</t>
    </r>
  </si>
  <si>
    <t>Line  14: Depreciation</t>
  </si>
  <si>
    <t>Line 32: Other Expenses</t>
  </si>
  <si>
    <t>The borrower reports amortization, business use of home, casualty loss and depletion here.</t>
  </si>
  <si>
    <r>
      <t>•</t>
    </r>
    <r>
      <rPr>
        <sz val="7"/>
        <color theme="1"/>
        <rFont val="Times New Roman"/>
        <family val="1"/>
      </rPr>
      <t xml:space="preserve">        </t>
    </r>
    <r>
      <rPr>
        <sz val="9"/>
        <color theme="1"/>
        <rFont val="Calibri"/>
        <family val="2"/>
        <scheme val="minor"/>
      </rPr>
      <t>Add back the amount of amortization, business use of home, casualty losses or depletion</t>
    </r>
  </si>
  <si>
    <t>Partnership Cash Flow (Form 1065)</t>
  </si>
  <si>
    <t>A partnership is an arrangement between 2 or more individuals, generally governed by a partnership agreement.</t>
  </si>
  <si>
    <t>Schedule K-1 (Form 1065)</t>
  </si>
  <si>
    <t>The partnership prepares Schedule K-1 (Form 1065) to inform the individual partners of their share of income (loss), deductions and credits.</t>
  </si>
  <si>
    <t>Line 1: Ordinary Business Income (Loss)</t>
  </si>
  <si>
    <t>This represents the partner’s allocated share of ordinary income or loss from the partnership. The partnership allocates portions of income, loss, deductions and credits earned by the business to its partners. Partners pay tax or take deductions on their personal returns for these “pass-through” items.</t>
  </si>
  <si>
    <t>Because partners pay tax on income earned by the partnership, they are able to take distributions and withdrawals free of income tax consequences.</t>
  </si>
  <si>
    <r>
      <t>•</t>
    </r>
    <r>
      <rPr>
        <sz val="7"/>
        <color theme="1"/>
        <rFont val="Times New Roman"/>
        <family val="1"/>
      </rPr>
      <t xml:space="preserve">        </t>
    </r>
    <r>
      <rPr>
        <sz val="9"/>
        <color theme="1"/>
        <rFont val="Calibri"/>
        <family val="2"/>
        <scheme val="minor"/>
      </rPr>
      <t>Add ordinary income only if the partnership has positive sales and earnings trends, AND:</t>
    </r>
  </si>
  <si>
    <r>
      <t>–</t>
    </r>
    <r>
      <rPr>
        <sz val="7"/>
        <color theme="1"/>
        <rFont val="Times New Roman"/>
        <family val="1"/>
      </rPr>
      <t xml:space="preserve">   </t>
    </r>
    <r>
      <rPr>
        <sz val="9"/>
        <color theme="1"/>
        <rFont val="Calibri"/>
        <family val="2"/>
        <scheme val="minor"/>
      </rPr>
      <t>Schedule K-1s reflect a history of the borrower receiving cash distributions consistent with ordinary income.</t>
    </r>
  </si>
  <si>
    <t xml:space="preserve"> (Refer to Line 19, Distributions, for Code A cash distributions); OR</t>
  </si>
  <si>
    <r>
      <t>–</t>
    </r>
    <r>
      <rPr>
        <sz val="7"/>
        <color theme="1"/>
        <rFont val="Times New Roman"/>
        <family val="1"/>
      </rPr>
      <t xml:space="preserve">   </t>
    </r>
    <r>
      <rPr>
        <sz val="9"/>
        <color theme="1"/>
        <rFont val="Calibri"/>
        <family val="2"/>
        <scheme val="minor"/>
      </rPr>
      <t>Schedule K-1s do not reflect a history of the borrower receiving cash distributions consistent with ordinary income:</t>
    </r>
  </si>
  <si>
    <r>
      <t>–</t>
    </r>
    <r>
      <rPr>
        <sz val="7"/>
        <color theme="1"/>
        <rFont val="Times New Roman"/>
        <family val="1"/>
      </rPr>
      <t xml:space="preserve">    </t>
    </r>
    <r>
      <rPr>
        <sz val="8"/>
        <color theme="1"/>
        <rFont val="Calibri"/>
        <family val="2"/>
        <scheme val="minor"/>
      </rPr>
      <t>But you can document adequate liquidity to support the withdrawal of earnings; OR</t>
    </r>
  </si>
  <si>
    <r>
      <t>–</t>
    </r>
    <r>
      <rPr>
        <sz val="7"/>
        <color theme="1"/>
        <rFont val="Times New Roman"/>
        <family val="1"/>
      </rPr>
      <t xml:space="preserve">    </t>
    </r>
    <r>
      <rPr>
        <sz val="8"/>
        <color theme="1"/>
        <rFont val="Calibri"/>
        <family val="2"/>
        <scheme val="minor"/>
      </rPr>
      <t>Limit the amount of qualifying income to the amount of distributions received</t>
    </r>
  </si>
  <si>
    <r>
      <t>•</t>
    </r>
    <r>
      <rPr>
        <sz val="7"/>
        <color theme="1"/>
        <rFont val="Times New Roman"/>
        <family val="1"/>
      </rPr>
      <t xml:space="preserve">        </t>
    </r>
    <r>
      <rPr>
        <sz val="9"/>
        <color theme="1"/>
        <rFont val="Calibri"/>
        <family val="2"/>
        <scheme val="minor"/>
      </rPr>
      <t>In general, deduct any loss from cash flow. Follow investor guidelines</t>
    </r>
  </si>
  <si>
    <t>Lines 2 and 3: Net Rental Real Estate Income (Loss)</t>
  </si>
  <si>
    <t>If the borrower has reported income or loss from rental real estate activity on this line, the Partnership Return will, in general, include Form 8825: Rental Real Estate Income and Expenses of a Partnership or an S Corporation.</t>
  </si>
  <si>
    <r>
      <t>•</t>
    </r>
    <r>
      <rPr>
        <sz val="7"/>
        <color theme="1"/>
        <rFont val="Times New Roman"/>
        <family val="1"/>
      </rPr>
      <t xml:space="preserve">        </t>
    </r>
    <r>
      <rPr>
        <sz val="9"/>
        <color theme="1"/>
        <rFont val="Calibri"/>
        <family val="2"/>
        <scheme val="minor"/>
      </rPr>
      <t>Add continuous and ongoing net rental real estate income if conditions from Line 1, Ordinary business income, are met</t>
    </r>
  </si>
  <si>
    <r>
      <t>•</t>
    </r>
    <r>
      <rPr>
        <sz val="7"/>
        <color theme="1"/>
        <rFont val="Times New Roman"/>
        <family val="1"/>
      </rPr>
      <t xml:space="preserve">        </t>
    </r>
    <r>
      <rPr>
        <sz val="9"/>
        <color theme="1"/>
        <rFont val="Calibri"/>
        <family val="2"/>
        <scheme val="minor"/>
      </rPr>
      <t>In general, deduct any loss. Follow investor guidelines</t>
    </r>
  </si>
  <si>
    <t>Line 4c: Total Guaranteed Payments</t>
  </si>
  <si>
    <t>This line displays total payments made to the partner for services rendered and/or for the use of capital. These payments are made without regard to the partnership’s profits and are subject to self-employment tax.</t>
  </si>
  <si>
    <t>Typically, document with 2 years’ tax returns. Follow investor guidelines.</t>
  </si>
  <si>
    <r>
      <t>•</t>
    </r>
    <r>
      <rPr>
        <sz val="7"/>
        <color theme="1"/>
        <rFont val="Times New Roman"/>
        <family val="1"/>
      </rPr>
      <t xml:space="preserve">        </t>
    </r>
    <r>
      <rPr>
        <sz val="9"/>
        <color theme="1"/>
        <rFont val="Calibri"/>
        <family val="2"/>
        <scheme val="minor"/>
      </rPr>
      <t>Add guaranteed payments</t>
    </r>
  </si>
  <si>
    <t>Form W-2, Box 5</t>
  </si>
  <si>
    <t>Identify W-2s that reflect wages paid to the borrower from the borrower’s business. However, before you include any W-2 income from the business, you must consider the financial health of it.</t>
  </si>
  <si>
    <t>In general, use Box 5 to locate wages from self-employment. However, in certain cases, after evaluating the source of income reported in Box 1, it may be appropriate to use the amount in Box 1. Follow investor  guidelines.</t>
  </si>
  <si>
    <r>
      <t>•</t>
    </r>
    <r>
      <rPr>
        <sz val="7"/>
        <color theme="1"/>
        <rFont val="Times New Roman"/>
        <family val="1"/>
      </rPr>
      <t xml:space="preserve">        </t>
    </r>
    <r>
      <rPr>
        <sz val="9"/>
        <color theme="1"/>
        <rFont val="Calibri"/>
        <family val="2"/>
        <scheme val="minor"/>
      </rPr>
      <t>Add self-employed wages</t>
    </r>
  </si>
  <si>
    <t>Form 1065: U.S. Return of Partnership Income</t>
  </si>
  <si>
    <t>Partnerships report profit or loss on Form 1065. The partnership itself does not pay tax. Partnership profit (loss) is passed to individual partners via Schedule K-1 (Form 1065). The partners pay tax on their proportionate share.</t>
  </si>
  <si>
    <t>As you analyze cash flow from Form 1065, remember to add/deduct only the borrower’s share of income/losses. The borrower’s ownership percentage is on Schedule K-1 (Form 1065).</t>
  </si>
  <si>
    <t>Using income from Form 1065 to qualify the borrower depends upon the viability of the business and the borrower’s ability  to  access funds.</t>
  </si>
  <si>
    <t>The first page of Form 1065 provides a picture of the business’s income and expenses at a given point in time and is basically an income statement.</t>
  </si>
  <si>
    <t>Line 4: Ordinary Income (Loss) from Other Partnerships, Estates, and Trusts</t>
  </si>
  <si>
    <t>Partnerships can be partners in other partnerships. Income earned by a partnership waterfalls to its partners.</t>
  </si>
  <si>
    <r>
      <t>•</t>
    </r>
    <r>
      <rPr>
        <sz val="7"/>
        <color theme="1"/>
        <rFont val="Times New Roman"/>
        <family val="1"/>
      </rPr>
      <t xml:space="preserve">        </t>
    </r>
    <r>
      <rPr>
        <sz val="9"/>
        <color theme="1"/>
        <rFont val="Calibri"/>
        <family val="2"/>
        <scheme val="minor"/>
      </rPr>
      <t>To avoid double-counting this income, deduct the income/add back the loss</t>
    </r>
  </si>
  <si>
    <t>Lines 5-7: Income from Other Miscellaneous Sources</t>
  </si>
  <si>
    <t>Analyze these lines to determine whether the income (loss) is stable and recurring.</t>
  </si>
  <si>
    <t>Line 16c: Depreciation</t>
  </si>
  <si>
    <t>Line 17: Depletion</t>
  </si>
  <si>
    <t>Line 21: Other Deductions</t>
  </si>
  <si>
    <t>Review the supporting statement for deductions for amortization and any one-time casualty losses.</t>
  </si>
  <si>
    <r>
      <t>•</t>
    </r>
    <r>
      <rPr>
        <sz val="7"/>
        <color theme="1"/>
        <rFont val="Times New Roman"/>
        <family val="1"/>
      </rPr>
      <t xml:space="preserve">        </t>
    </r>
    <r>
      <rPr>
        <sz val="9"/>
        <color theme="1"/>
        <rFont val="Calibri"/>
        <family val="2"/>
        <scheme val="minor"/>
      </rPr>
      <t>Add back amortization and/or casualty loss</t>
    </r>
  </si>
  <si>
    <t>Schedule L – Balance Sheets per Books</t>
  </si>
  <si>
    <t>This section of Form 1065 provides a picture of the business’s assets and liabilities and the owners’ equity at the beginning and the end of the tax year.</t>
  </si>
  <si>
    <r>
      <rPr>
        <b/>
        <sz val="9"/>
        <color theme="1"/>
        <rFont val="Calibri"/>
        <family val="2"/>
        <scheme val="minor"/>
      </rPr>
      <t>Note:</t>
    </r>
    <r>
      <rPr>
        <sz val="9"/>
        <color theme="1"/>
        <rFont val="Calibri"/>
        <family val="2"/>
        <scheme val="minor"/>
      </rPr>
      <t xml:space="preserve"> IRS guidelines do not require every business to complete Schedule L.</t>
    </r>
  </si>
  <si>
    <t>Schedule L, Line 16, Column D: Mortgages, Notes, Bonds Payable in Less Than 1 Year</t>
  </si>
  <si>
    <t>Business obligations that are payable in less than 1 year may have a negative impact on cash flow.</t>
  </si>
  <si>
    <r>
      <t>•</t>
    </r>
    <r>
      <rPr>
        <sz val="7"/>
        <color theme="1"/>
        <rFont val="Times New Roman"/>
        <family val="1"/>
      </rPr>
      <t xml:space="preserve">        </t>
    </r>
    <r>
      <rPr>
        <sz val="9"/>
        <color theme="1"/>
        <rFont val="Calibri"/>
        <family val="2"/>
        <scheme val="minor"/>
      </rPr>
      <t>In general, deduct the amount in Column D; however, if you determine these obligations have a “rollover” clause or there are ample liquid assets to cover these obligations, a deduction may not be necessary</t>
    </r>
  </si>
  <si>
    <t>Schedule M-1 – Reconciliation of Income (Loss) per Books With Income (Loss) per Return</t>
  </si>
  <si>
    <t>Line 4b: Travel and Entertainment</t>
  </si>
  <si>
    <t>Business-related expenses (travel, meals and entertainment) reported on Schedule M-1 have been excluded from taxable income.</t>
  </si>
  <si>
    <r>
      <t>•</t>
    </r>
    <r>
      <rPr>
        <sz val="7"/>
        <color theme="1"/>
        <rFont val="Times New Roman"/>
        <family val="1"/>
      </rPr>
      <t xml:space="preserve">        </t>
    </r>
    <r>
      <rPr>
        <sz val="9"/>
        <color theme="1"/>
        <rFont val="Calibri"/>
        <family val="2"/>
        <scheme val="minor"/>
      </rPr>
      <t>Deduct the amount on Line 4b, which reflects nondeductible expenses paid. Follow investor guidelines</t>
    </r>
  </si>
  <si>
    <t>S Corporation Cash Flow (Form 1120S)</t>
  </si>
  <si>
    <t>An S Corporation is a legal entity with a limited number of shareholders.</t>
  </si>
  <si>
    <t>Schedule K-1 (Form 1120S)</t>
  </si>
  <si>
    <t>S Corporations prepare Schedule K-1 (Form 1120S) to inform individual shareholders of their share of income (loss), deductions and credits.</t>
  </si>
  <si>
    <t>This represents the shareholder’s allocated share of ordinary income (loss) from the S Corporation. The business allocates S Corporation shareholders’ portions of income, loss, deductions and credits earned. Shareholders pay tax or take deductions on their personal returns for these “pass-through” items.</t>
  </si>
  <si>
    <t>Because shareholders pay tax on income earned by the S Corporation, they are able to take distributions and withdrawals free of income tax consequences.</t>
  </si>
  <si>
    <r>
      <t>•</t>
    </r>
    <r>
      <rPr>
        <sz val="7"/>
        <color theme="1"/>
        <rFont val="Times New Roman"/>
        <family val="1"/>
      </rPr>
      <t xml:space="preserve">        </t>
    </r>
    <r>
      <rPr>
        <sz val="9"/>
        <color theme="1"/>
        <rFont val="Calibri"/>
        <family val="2"/>
        <scheme val="minor"/>
      </rPr>
      <t>Add ordinary income only if the S Corporation has positive sales and earnings trends, AND:</t>
    </r>
  </si>
  <si>
    <t xml:space="preserve">    (Refer to Line 16, Items affecting shareholder basis, for Code D cash distributions); OR</t>
  </si>
  <si>
    <t>If the borrower has reported income or loss from net rental real estate activity on this line, the S Corporation Return will generally include Form 8825: Rental Real Estate Income and Expenses of a Partnership or an S Corporation.</t>
  </si>
  <si>
    <t>Form 1120S: U.S. Income Tax Return for an S Corporation</t>
  </si>
  <si>
    <t>S Corporations report profit or loss on Form 1120S. The S Corporation itself does not pay tax. S Corporation profit (loss) is passed to individual shareholders via Schedule K-1 (1120S). The shareholders pay tax on their proportionate share.</t>
  </si>
  <si>
    <t>As you analyze cash flow from Form 1120S, remember to add/deduct only the borrower’s share of income/losses. The borrower’s ownership percentage is on Schedule K-1 (Form 1120S).</t>
  </si>
  <si>
    <t>Using income from Form 1120S to qualify the borrower depends upon the viability of the business and the borrower’s ability  to  access funds.</t>
  </si>
  <si>
    <t>The first page of Form 1120S provides a picture of the business’s income and expenses at a given point in time and is basically an income statement.</t>
  </si>
  <si>
    <t>Lines 6 and 7: Income From Miscellaneous Sources</t>
  </si>
  <si>
    <t>Analyze these lines to determine whether the income is stable and recurring.</t>
  </si>
  <si>
    <t>Line  16: Depreciation</t>
  </si>
  <si>
    <t>Line 20: Other Deductions</t>
  </si>
  <si>
    <t>This section of Form 1120S provides a picture of the business’s assets and liabilities and the owners’ equity at the beginning and the end of the tax year.</t>
  </si>
  <si>
    <t>Line 17, Column D: Mortgages, Notes, Bonds Payable in Less Than 1  Year</t>
  </si>
  <si>
    <t>Business obligations payable in less than 1 year may have a negative impact on cash flow.</t>
  </si>
  <si>
    <t>Line 3b: Travel and Entertainment</t>
  </si>
  <si>
    <r>
      <t>•</t>
    </r>
    <r>
      <rPr>
        <sz val="7"/>
        <color theme="1"/>
        <rFont val="Times New Roman"/>
        <family val="1"/>
      </rPr>
      <t xml:space="preserve">        </t>
    </r>
    <r>
      <rPr>
        <sz val="9"/>
        <color theme="1"/>
        <rFont val="Calibri"/>
        <family val="2"/>
        <scheme val="minor"/>
      </rPr>
      <t>Deduct the amount on Line 3b, which reflects nondeductible expenses paid. Follow investor guidelines</t>
    </r>
  </si>
  <si>
    <t>Corporation Cash Flow (Form 1120)</t>
  </si>
  <si>
    <t>A corporation is a legal entity, separate and distinct from its shareholders.</t>
  </si>
  <si>
    <t>Form 1120: U.S. Corporation Income  Tax  Return</t>
  </si>
  <si>
    <t>Corporations report profit (loss) on Form 1120. They are taxed on their profits. Corporate profit (loss) is distributed to shareholders in the form of dividends.</t>
  </si>
  <si>
    <t>As you analyze cash flow from Form 1120, remember to add/ deduct only the borrower’s share of income/losses. The borrower’s ownership percentage is usually on Form 1125-E.</t>
  </si>
  <si>
    <t>Using income from the 1120 to qualify the borrower depends upon the viability of the business and the borrower’s ability to access funds.</t>
  </si>
  <si>
    <t>The first page of Form 1120 provides a picture of the business’s income and expenses at a given point in time and is basically an income statement.</t>
  </si>
  <si>
    <r>
      <rPr>
        <b/>
        <sz val="9"/>
        <color theme="1"/>
        <rFont val="Calibri"/>
        <family val="2"/>
        <scheme val="minor"/>
      </rPr>
      <t>Note:</t>
    </r>
    <r>
      <rPr>
        <sz val="9"/>
        <color theme="1"/>
        <rFont val="Calibri"/>
        <family val="2"/>
        <scheme val="minor"/>
      </rPr>
      <t xml:space="preserve"> In order for corporate earnings to be eligible as qualifying income, investors generally require that the borrower is a 100% owner of the business.</t>
    </r>
  </si>
  <si>
    <t>Line 30: Taxable Income</t>
  </si>
  <si>
    <t>The amount on this line represents the corporation’s income after deductions but before income tax. This is the starting point of the analysis.</t>
  </si>
  <si>
    <r>
      <t>•</t>
    </r>
    <r>
      <rPr>
        <sz val="7"/>
        <color theme="1"/>
        <rFont val="Times New Roman"/>
        <family val="1"/>
      </rPr>
      <t xml:space="preserve">        </t>
    </r>
    <r>
      <rPr>
        <sz val="9"/>
        <color theme="1"/>
        <rFont val="Calibri"/>
        <family val="2"/>
        <scheme val="minor"/>
      </rPr>
      <t>Add taxable income</t>
    </r>
  </si>
  <si>
    <t>Line 31: Total Tax</t>
  </si>
  <si>
    <t>Unlike partnerships and S Corporations, regular corporations pay income tax. Deduct taxes before determining cash flow.</t>
  </si>
  <si>
    <r>
      <t>•</t>
    </r>
    <r>
      <rPr>
        <sz val="7"/>
        <color theme="1"/>
        <rFont val="Times New Roman"/>
        <family val="1"/>
      </rPr>
      <t xml:space="preserve">        </t>
    </r>
    <r>
      <rPr>
        <sz val="9"/>
        <color theme="1"/>
        <rFont val="Calibri"/>
        <family val="2"/>
        <scheme val="minor"/>
      </rPr>
      <t>Deduct the tax liability</t>
    </r>
  </si>
  <si>
    <t>Lines 8 and 9: Capital and Net Gains</t>
  </si>
  <si>
    <t>Examine any capital and net gains (losses) listed on page 1 of Form 1120, details of which are reported on Schedule D and Form 4797.</t>
  </si>
  <si>
    <r>
      <t>•</t>
    </r>
    <r>
      <rPr>
        <sz val="7"/>
        <color theme="1"/>
        <rFont val="Times New Roman"/>
        <family val="1"/>
      </rPr>
      <t xml:space="preserve">        </t>
    </r>
    <r>
      <rPr>
        <sz val="9"/>
        <color theme="1"/>
        <rFont val="Calibri"/>
        <family val="2"/>
        <scheme val="minor"/>
      </rPr>
      <t>Deduct nonrecurring gains/add nonrecurring losses</t>
    </r>
  </si>
  <si>
    <t>Line 10: Other Income</t>
  </si>
  <si>
    <t>Analyze this income to determine whether it’s stable and recurring.</t>
  </si>
  <si>
    <t>Line 20: Depreciation</t>
  </si>
  <si>
    <t>Line 21: Depletion</t>
  </si>
  <si>
    <t>Line 26: Other Deductions</t>
  </si>
  <si>
    <t>Lines 29a and 29b: Net Operating Loss and Special Deductions</t>
  </si>
  <si>
    <t>When a corporation sustains a loss in one year, it has the ability to offset income earned in future years.</t>
  </si>
  <si>
    <t>In ensuing years, the corporation may include a previous year’s loss on its corporate tax return, even though it might not have experienced the loss that year.</t>
  </si>
  <si>
    <t>A corporation that receives dividend income may be able to take a deduction for a certain percentage of the amount it received. This deduction is a noncash expense.</t>
  </si>
  <si>
    <t>This section of Form 1120 provides a picture of the business’s assets and liabilities and the owners’ equity at the beginning and the end of the tax year.</t>
  </si>
  <si>
    <r>
      <rPr>
        <b/>
        <sz val="9"/>
        <color theme="1"/>
        <rFont val="Calibri"/>
        <family val="2"/>
        <scheme val="minor"/>
      </rPr>
      <t xml:space="preserve">Note: </t>
    </r>
    <r>
      <rPr>
        <sz val="9"/>
        <color theme="1"/>
        <rFont val="Calibri"/>
        <family val="2"/>
        <scheme val="minor"/>
      </rPr>
      <t>IRS guidelines do not require every business to complete Schedule L.</t>
    </r>
  </si>
  <si>
    <t>Line 17, Column D: Mortgages, Notes, Bonds Payable in Less Than 1 Year</t>
  </si>
  <si>
    <t>Schedule M-1 – Reconciliation of Income (Loss) per Books With Income per Return</t>
  </si>
  <si>
    <t>Line 5c: Travel and Entertainment</t>
  </si>
  <si>
    <r>
      <t>•</t>
    </r>
    <r>
      <rPr>
        <sz val="7"/>
        <color theme="1"/>
        <rFont val="Times New Roman"/>
        <family val="1"/>
      </rPr>
      <t xml:space="preserve">        </t>
    </r>
    <r>
      <rPr>
        <sz val="9"/>
        <color theme="1"/>
        <rFont val="Calibri"/>
        <family val="2"/>
        <scheme val="minor"/>
      </rPr>
      <t>Deduct the amount from Line 5c, which reflects nondeductible expenses paid. Follow investor guidelines</t>
    </r>
  </si>
  <si>
    <t>Schedule M-2 – Analysis of Unappropriated Retained Earnings per Books</t>
  </si>
  <si>
    <t>Line 5b: Stock</t>
  </si>
  <si>
    <t>Dividends paid to the borrower by the corporation as indicated on Schedule B of the 1040.</t>
  </si>
  <si>
    <r>
      <t>•</t>
    </r>
    <r>
      <rPr>
        <sz val="7"/>
        <color theme="1"/>
        <rFont val="Times New Roman"/>
        <family val="1"/>
      </rPr>
      <t xml:space="preserve">        </t>
    </r>
    <r>
      <rPr>
        <sz val="9"/>
        <color theme="1"/>
        <rFont val="Calibri"/>
        <family val="2"/>
        <scheme val="minor"/>
      </rPr>
      <t>Deduct dividends to avoid double-counting income from Schedule B</t>
    </r>
  </si>
  <si>
    <t>LKP_YEAR</t>
  </si>
  <si>
    <t>MILEAGE_RATE</t>
  </si>
  <si>
    <t>LKP_MONTHS</t>
  </si>
  <si>
    <t>LKP_YEAR_1</t>
  </si>
  <si>
    <t>LKP_YEAR_2</t>
  </si>
  <si>
    <t>LKP_YEAR_3</t>
  </si>
  <si>
    <t>YEAR_1</t>
  </si>
  <si>
    <t>YEAR_2</t>
  </si>
  <si>
    <t>YEAR_3</t>
  </si>
  <si>
    <t>LKP_YEAR_LIQUIDITY</t>
  </si>
  <si>
    <t>Messages:</t>
  </si>
  <si>
    <t>Please input the years at the top of the worksheet</t>
  </si>
  <si>
    <t>Click the + sign to the left to display an additional schedule</t>
  </si>
  <si>
    <t>Click the - sign to the left to hide an unused schedule</t>
  </si>
  <si>
    <t>Please enter an Annualization Date</t>
  </si>
  <si>
    <t>The first two columns must contain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</si>
</sst>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409]* #,##0.00_);_([$$-409]* \(#,##0.00\);_([$$-409]* &quot;-&quot;??_);_(@_)"/>
    <numFmt numFmtId="165" formatCode=";;;"/>
    <numFmt numFmtId="166" formatCode="_(&quot;$&quot;* #,##0_);_(&quot;$&quot;* \(#,##0\);_(&quot;$&quot;* &quot;-&quot;??_);_(@_)"/>
    <numFmt numFmtId="167" formatCode="_([$$-409]* #,##0.00_);[Red]_([$$-409]* \(#,##0.00\);_([$$-409]* &quot;-&quot;??_);_(@_)"/>
    <numFmt numFmtId="168" formatCode="_(* #,##0_);[Red]_(* \(#,##0\);_(* &quot;-&quot;??_);_(@_)"/>
    <numFmt numFmtId="169" formatCode="_(&quot;$&quot;* #,##0.00_);[Red]_(&quot;$&quot;* \(#,##0.00\);_(&quot;$&quot;* &quot;-&quot;??_);_(@_)"/>
    <numFmt numFmtId="170" formatCode="_(&quot;$&quot;* #,##0_);[Red]_(&quot;$&quot;* \(#,##0\);_(&quot;$&quot;* &quot;-&quot;??_);_(@_)"/>
    <numFmt numFmtId="171" formatCode="\+0%;[Red]\-0%"/>
  </numFmts>
  <fonts count="62" x14ac:knownFonts="1">
    <font>
      <sz val="11"/>
      <color theme="1"/>
      <name val="Calibri"/>
      <family val="2"/>
      <scheme val="minor"/>
    </font>
    <font>
      <b/>
      <sz val="11"/>
      <color theme="1"/>
      <name val="Calibri"/>
      <family val="2"/>
      <scheme val="minor"/>
    </font>
    <font>
      <b/>
      <sz val="26"/>
      <color rgb="FF0A3A5C"/>
      <name val="Calibri"/>
      <family val="2"/>
      <scheme val="minor"/>
    </font>
    <font>
      <sz val="18"/>
      <color theme="3"/>
      <name val="Calibri Light"/>
      <family val="2"/>
      <scheme val="major"/>
    </font>
    <font>
      <sz val="10"/>
      <color theme="1"/>
      <name val="Calibri"/>
      <family val="2"/>
      <scheme val="minor"/>
    </font>
    <font>
      <sz val="11"/>
      <color theme="0"/>
      <name val="Calibri"/>
      <family val="2"/>
      <scheme val="minor"/>
    </font>
    <font>
      <sz val="12"/>
      <color theme="0"/>
      <name val="Calibri"/>
      <family val="2"/>
      <scheme val="minor"/>
    </font>
    <font>
      <sz val="11"/>
      <color theme="1"/>
      <name val="Calibri"/>
      <family val="2"/>
      <scheme val="minor"/>
    </font>
    <font>
      <b/>
      <sz val="14"/>
      <color theme="1"/>
      <name val="Calibri"/>
      <family val="2"/>
      <scheme val="minor"/>
    </font>
    <font>
      <b/>
      <sz val="13"/>
      <color theme="1"/>
      <name val="Calibri"/>
      <family val="2"/>
      <scheme val="minor"/>
    </font>
    <font>
      <b/>
      <sz val="9"/>
      <color theme="1"/>
      <name val="Calibri"/>
      <family val="2"/>
      <scheme val="minor"/>
    </font>
    <font>
      <b/>
      <sz val="18"/>
      <name val="Calibri Light"/>
      <family val="2"/>
      <scheme val="major"/>
    </font>
    <font>
      <b/>
      <sz val="11"/>
      <color theme="9" tint="-0.249977111117893"/>
      <name val="Calibri"/>
      <family val="2"/>
      <scheme val="minor"/>
    </font>
    <font>
      <b/>
      <sz val="26"/>
      <name val="Calibri"/>
      <family val="2"/>
      <scheme val="minor"/>
    </font>
    <font>
      <b/>
      <sz val="11"/>
      <name val="Calibri"/>
      <family val="2"/>
      <scheme val="minor"/>
    </font>
    <font>
      <u/>
      <sz val="11"/>
      <color theme="10"/>
      <name val="Calibri"/>
      <family val="2"/>
      <scheme val="minor"/>
    </font>
    <font>
      <b/>
      <sz val="11"/>
      <color rgb="FF000000"/>
      <name val="Calibri"/>
      <family val="2"/>
      <scheme val="minor"/>
    </font>
    <font>
      <b/>
      <sz val="11"/>
      <color rgb="FF70AD47"/>
      <name val="Calibri"/>
      <family val="2"/>
      <scheme val="minor"/>
    </font>
    <font>
      <b/>
      <sz val="15"/>
      <color theme="3"/>
      <name val="Calibri"/>
      <family val="2"/>
      <scheme val="minor"/>
    </font>
    <font>
      <b/>
      <sz val="16"/>
      <color theme="1"/>
      <name val="Calibri"/>
      <family val="2"/>
      <scheme val="minor"/>
    </font>
    <font>
      <b/>
      <sz val="8"/>
      <color theme="1"/>
      <name val="Calibri"/>
      <family val="2"/>
      <scheme val="minor"/>
    </font>
    <font>
      <sz val="11"/>
      <name val="Calibri"/>
      <family val="2"/>
      <scheme val="minor"/>
    </font>
    <font>
      <b/>
      <sz val="12"/>
      <name val="Calibri"/>
      <family val="2"/>
      <scheme val="minor"/>
    </font>
    <font>
      <b/>
      <sz val="24"/>
      <name val="Calibri"/>
      <family val="2"/>
      <scheme val="minor"/>
    </font>
    <font>
      <b/>
      <sz val="11"/>
      <color theme="9"/>
      <name val="Calibri"/>
      <family val="2"/>
      <scheme val="minor"/>
    </font>
    <font>
      <b/>
      <sz val="11"/>
      <color theme="4"/>
      <name val="Calibri"/>
      <family val="2"/>
      <scheme val="minor"/>
    </font>
    <font>
      <sz val="9"/>
      <color indexed="81"/>
      <name val="Tahoma"/>
      <family val="2"/>
    </font>
    <font>
      <b/>
      <sz val="9"/>
      <color indexed="81"/>
      <name val="Tahoma"/>
      <family val="2"/>
    </font>
    <font>
      <b/>
      <sz val="11"/>
      <color theme="0"/>
      <name val="Calibri"/>
      <family val="2"/>
      <scheme val="minor"/>
    </font>
    <font>
      <b/>
      <sz val="28"/>
      <name val="Calibri"/>
      <family val="2"/>
      <scheme val="minor"/>
    </font>
    <font>
      <b/>
      <i/>
      <sz val="11"/>
      <color theme="1"/>
      <name val="Calibri"/>
      <family val="2"/>
      <scheme val="minor"/>
    </font>
    <font>
      <b/>
      <sz val="12"/>
      <color theme="0"/>
      <name val="Calibri"/>
      <family val="2"/>
      <scheme val="minor"/>
    </font>
    <font>
      <sz val="14"/>
      <color theme="1"/>
      <name val="Calibri"/>
      <family val="2"/>
      <scheme val="minor"/>
    </font>
    <font>
      <b/>
      <sz val="11.5"/>
      <color theme="1"/>
      <name val="Calibri"/>
      <family val="2"/>
      <scheme val="minor"/>
    </font>
    <font>
      <b/>
      <sz val="12"/>
      <color theme="1"/>
      <name val="Calibri"/>
      <family val="2"/>
      <scheme val="minor"/>
    </font>
    <font>
      <b/>
      <sz val="12"/>
      <color rgb="FF000000"/>
      <name val="Calibri"/>
      <family val="2"/>
      <scheme val="minor"/>
    </font>
    <font>
      <b/>
      <sz val="12"/>
      <color rgb="FF5B9BD5"/>
      <name val="Calibri"/>
      <family val="2"/>
      <scheme val="minor"/>
    </font>
    <font>
      <b/>
      <sz val="12"/>
      <color theme="4"/>
      <name val="Calibri"/>
      <family val="2"/>
      <scheme val="minor"/>
    </font>
    <font>
      <b/>
      <sz val="16"/>
      <name val="Calibri"/>
      <family val="2"/>
      <scheme val="minor"/>
    </font>
    <font>
      <b/>
      <sz val="28"/>
      <color rgb="FF0A3A5C"/>
      <name val="Calibri"/>
      <family val="2"/>
      <scheme val="minor"/>
    </font>
    <font>
      <sz val="11"/>
      <color rgb="FFFF0000"/>
      <name val="Calibri"/>
      <family val="2"/>
      <scheme val="minor"/>
    </font>
    <font>
      <b/>
      <sz val="11"/>
      <color rgb="FFFF0000"/>
      <name val="Calibri"/>
      <family val="2"/>
      <scheme val="minor"/>
    </font>
    <font>
      <sz val="11"/>
      <color theme="0" tint="-0.499984740745262"/>
      <name val="Calibri"/>
      <family val="2"/>
      <scheme val="minor"/>
    </font>
    <font>
      <sz val="10"/>
      <color rgb="FF0A3A5C"/>
      <name val="Calibri"/>
      <family val="2"/>
      <scheme val="minor"/>
    </font>
    <font>
      <sz val="20"/>
      <color rgb="FF00B2E3"/>
      <name val="Calibri"/>
      <family val="2"/>
      <scheme val="minor"/>
    </font>
    <font>
      <sz val="9"/>
      <color theme="1"/>
      <name val="Calibri"/>
      <family val="2"/>
      <scheme val="minor"/>
    </font>
    <font>
      <sz val="11.5"/>
      <color theme="1"/>
      <name val="Calibri"/>
      <family val="2"/>
      <scheme val="minor"/>
    </font>
    <font>
      <sz val="11"/>
      <color rgb="FF000000"/>
      <name val="Calibri"/>
      <family val="2"/>
      <scheme val="minor"/>
    </font>
    <font>
      <u/>
      <sz val="9"/>
      <color theme="1"/>
      <name val="Lucida Sans"/>
      <family val="2"/>
    </font>
    <font>
      <b/>
      <sz val="9"/>
      <color rgb="FF00B2E3"/>
      <name val="Arial Black"/>
      <family val="2"/>
    </font>
    <font>
      <sz val="7"/>
      <color theme="1"/>
      <name val="Times New Roman"/>
      <family val="1"/>
    </font>
    <font>
      <sz val="13"/>
      <color theme="1"/>
      <name val="Calibri"/>
      <family val="2"/>
      <scheme val="minor"/>
    </font>
    <font>
      <sz val="7"/>
      <color theme="1"/>
      <name val="Calibri"/>
      <family val="2"/>
      <scheme val="minor"/>
    </font>
    <font>
      <sz val="9"/>
      <color rgb="FF000000"/>
      <name val="Calibri"/>
      <family val="2"/>
      <scheme val="minor"/>
    </font>
    <font>
      <sz val="8.5"/>
      <color theme="1"/>
      <name val="Calibri"/>
      <family val="2"/>
      <scheme val="minor"/>
    </font>
    <font>
      <sz val="8"/>
      <color theme="1"/>
      <name val="Calibri"/>
      <family val="2"/>
      <scheme val="minor"/>
    </font>
    <font>
      <sz val="7.5"/>
      <color theme="1"/>
      <name val="Calibri"/>
      <family val="2"/>
      <scheme val="minor"/>
    </font>
    <font>
      <sz val="14.5"/>
      <color theme="1"/>
      <name val="Calibri"/>
      <family val="2"/>
      <scheme val="minor"/>
    </font>
    <font>
      <sz val="10"/>
      <color theme="1"/>
      <name val="Times New Roman"/>
      <family val="1"/>
    </font>
    <font>
      <sz val="11"/>
      <color rgb="FF00B2E3"/>
      <name val="Calibri"/>
      <family val="2"/>
      <scheme val="minor"/>
    </font>
    <font>
      <sz val="9"/>
      <color indexed="81"/>
      <name val="Tahoma"/>
      <charset val="1"/>
    </font>
    <font>
      <b/>
      <sz val="9"/>
      <color indexed="81"/>
      <name val="Tahoma"/>
      <charset val="1"/>
    </font>
  </fonts>
  <fills count="21">
    <fill>
      <patternFill patternType="none"/>
    </fill>
    <fill>
      <patternFill patternType="gray125"/>
    </fill>
    <fill>
      <patternFill patternType="solid">
        <fgColor theme="9" tint="0.59999389629810485"/>
        <bgColor indexed="64"/>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39997558519241921"/>
        <bgColor indexed="64"/>
      </patternFill>
    </fill>
    <fill>
      <patternFill patternType="lightDown"/>
    </fill>
    <fill>
      <gradientFill>
        <stop position="0">
          <color theme="0"/>
        </stop>
        <stop position="1">
          <color theme="0" tint="-0.1490218817712943"/>
        </stop>
      </gradientFill>
    </fill>
    <fill>
      <patternFill patternType="solid">
        <fgColor rgb="FFDDDDDD"/>
        <bgColor indexed="64"/>
      </patternFill>
    </fill>
    <fill>
      <patternFill patternType="solid">
        <fgColor rgb="FFC6E0B4"/>
        <bgColor indexed="64"/>
      </patternFill>
    </fill>
    <fill>
      <patternFill patternType="solid">
        <fgColor theme="0" tint="-4.9989318521683403E-2"/>
        <bgColor indexed="64"/>
      </patternFill>
    </fill>
    <fill>
      <patternFill patternType="solid">
        <fgColor rgb="FFE2E2E2"/>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B16FF4"/>
        <bgColor indexed="64"/>
      </patternFill>
    </fill>
    <fill>
      <patternFill patternType="solid">
        <fgColor rgb="FFB3C3FB"/>
        <bgColor indexed="64"/>
      </patternFill>
    </fill>
    <fill>
      <patternFill patternType="solid">
        <fgColor rgb="FFDEE5FF"/>
        <bgColor indexed="64"/>
      </patternFill>
    </fill>
    <fill>
      <patternFill patternType="solid">
        <fgColor rgb="FFB6DCE1"/>
        <bgColor indexed="64"/>
      </patternFill>
    </fill>
    <fill>
      <patternFill patternType="solid">
        <fgColor rgb="FFFFFF00"/>
        <bgColor indexed="64"/>
      </patternFill>
    </fill>
  </fills>
  <borders count="9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1454817346722"/>
      </top>
      <bottom style="thin">
        <color theme="9" tint="0.399914548173467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9" tint="0.39994506668294322"/>
      </top>
      <bottom style="thin">
        <color theme="9" tint="0.39994506668294322"/>
      </bottom>
      <diagonal/>
    </border>
    <border>
      <left/>
      <right/>
      <top style="thin">
        <color theme="9" tint="0.39991454817346722"/>
      </top>
      <bottom style="thin">
        <color theme="9" tint="0.39991454817346722"/>
      </bottom>
      <diagonal/>
    </border>
    <border>
      <left/>
      <right/>
      <top/>
      <bottom style="thick">
        <color theme="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bottom/>
      <diagonal/>
    </border>
    <border>
      <left/>
      <right/>
      <top/>
      <bottom style="thick">
        <color theme="9"/>
      </bottom>
      <diagonal/>
    </border>
    <border>
      <left/>
      <right/>
      <top style="thick">
        <color theme="9"/>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bottom style="thick">
        <color rgb="FF0070C0"/>
      </bottom>
      <diagonal/>
    </border>
    <border>
      <left/>
      <right/>
      <top style="thick">
        <color rgb="FF0070C0"/>
      </top>
      <bottom style="thick">
        <color rgb="FF0070C0"/>
      </bottom>
      <diagonal/>
    </border>
    <border>
      <left/>
      <right/>
      <top style="thick">
        <color rgb="FF0070C0"/>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right/>
      <top style="thin">
        <color theme="8"/>
      </top>
      <bottom style="thin">
        <color theme="8"/>
      </bottom>
      <diagonal/>
    </border>
    <border>
      <left style="thin">
        <color indexed="64"/>
      </left>
      <right style="thin">
        <color indexed="64"/>
      </right>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bottom style="thick">
        <color rgb="FFB16FF4"/>
      </bottom>
      <diagonal/>
    </border>
    <border>
      <left style="thick">
        <color rgb="FFB16FF4"/>
      </left>
      <right/>
      <top style="thick">
        <color rgb="FFB16FF4"/>
      </top>
      <bottom style="thick">
        <color rgb="FFB16FF4"/>
      </bottom>
      <diagonal/>
    </border>
    <border>
      <left/>
      <right/>
      <top style="thick">
        <color rgb="FFB16FF4"/>
      </top>
      <bottom style="thick">
        <color rgb="FFB16FF4"/>
      </bottom>
      <diagonal/>
    </border>
    <border>
      <left/>
      <right style="thick">
        <color rgb="FFB16FF4"/>
      </right>
      <top style="thick">
        <color rgb="FFB16FF4"/>
      </top>
      <bottom style="thick">
        <color rgb="FFB16FF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thick">
        <color rgb="FFB16FF4"/>
      </left>
      <right/>
      <top style="thick">
        <color rgb="FFB16FF4"/>
      </top>
      <bottom/>
      <diagonal/>
    </border>
    <border>
      <left/>
      <right/>
      <top style="thick">
        <color rgb="FFB16FF4"/>
      </top>
      <bottom/>
      <diagonal/>
    </border>
    <border>
      <left/>
      <right style="thick">
        <color rgb="FFB16FF4"/>
      </right>
      <top style="thick">
        <color rgb="FFB16FF4"/>
      </top>
      <bottom/>
      <diagonal/>
    </border>
    <border>
      <left style="thick">
        <color rgb="FFB16FF4"/>
      </left>
      <right/>
      <top/>
      <bottom style="thick">
        <color rgb="FFB16FF4"/>
      </bottom>
      <diagonal/>
    </border>
    <border>
      <left/>
      <right style="thick">
        <color rgb="FFB16FF4"/>
      </right>
      <top/>
      <bottom style="thick">
        <color rgb="FFB16FF4"/>
      </bottom>
      <diagonal/>
    </border>
    <border>
      <left style="thick">
        <color rgb="FFB16FF4"/>
      </left>
      <right/>
      <top/>
      <bottom/>
      <diagonal/>
    </border>
    <border>
      <left/>
      <right style="thick">
        <color rgb="FFB16FF4"/>
      </right>
      <top/>
      <bottom/>
      <diagonal/>
    </border>
    <border>
      <left style="thin">
        <color rgb="FFB16FF4"/>
      </left>
      <right/>
      <top style="thin">
        <color rgb="FFB16FF4"/>
      </top>
      <bottom/>
      <diagonal/>
    </border>
    <border>
      <left/>
      <right/>
      <top style="thin">
        <color rgb="FFB16FF4"/>
      </top>
      <bottom/>
      <diagonal/>
    </border>
    <border>
      <left/>
      <right style="thin">
        <color rgb="FFB16FF4"/>
      </right>
      <top style="thin">
        <color rgb="FFB16FF4"/>
      </top>
      <bottom/>
      <diagonal/>
    </border>
    <border>
      <left style="thin">
        <color rgb="FFB16FF4"/>
      </left>
      <right/>
      <top/>
      <bottom/>
      <diagonal/>
    </border>
    <border>
      <left/>
      <right style="thin">
        <color rgb="FFB16FF4"/>
      </right>
      <top/>
      <bottom/>
      <diagonal/>
    </border>
    <border>
      <left style="thin">
        <color rgb="FFB16FF4"/>
      </left>
      <right/>
      <top/>
      <bottom style="thin">
        <color rgb="FFB16FF4"/>
      </bottom>
      <diagonal/>
    </border>
    <border>
      <left/>
      <right/>
      <top/>
      <bottom style="thin">
        <color rgb="FFB16FF4"/>
      </bottom>
      <diagonal/>
    </border>
    <border>
      <left/>
      <right style="thin">
        <color rgb="FFB16FF4"/>
      </right>
      <top/>
      <bottom style="thin">
        <color rgb="FFB16FF4"/>
      </bottom>
      <diagonal/>
    </border>
    <border>
      <left/>
      <right/>
      <top style="thick">
        <color rgb="FFB16FF4"/>
      </top>
      <bottom style="thick">
        <color theme="0"/>
      </bottom>
      <diagonal/>
    </border>
    <border>
      <left/>
      <right/>
      <top style="thin">
        <color auto="1"/>
      </top>
      <bottom style="thin">
        <color theme="8"/>
      </bottom>
      <diagonal/>
    </border>
    <border>
      <left/>
      <right/>
      <top style="thin">
        <color auto="1"/>
      </top>
      <bottom style="thick">
        <color rgb="FFB16FF4"/>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top/>
      <bottom style="thick">
        <color rgb="FF003A5D"/>
      </bottom>
      <diagonal/>
    </border>
    <border>
      <left style="medium">
        <color rgb="FF000000"/>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s>
  <cellStyleXfs count="8">
    <xf numFmtId="0" fontId="0" fillId="0" borderId="0"/>
    <xf numFmtId="0" fontId="3" fillId="0" borderId="0" applyNumberFormat="0" applyFill="0" applyBorder="0" applyAlignment="0" applyProtection="0"/>
    <xf numFmtId="0" fontId="5" fillId="3" borderId="0" applyNumberFormat="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18" fillId="0" borderId="34" applyNumberFormat="0" applyFill="0" applyAlignment="0" applyProtection="0"/>
    <xf numFmtId="43" fontId="7" fillId="0" borderId="0" applyFont="0" applyFill="0" applyBorder="0" applyAlignment="0" applyProtection="0"/>
    <xf numFmtId="44" fontId="7" fillId="0" borderId="0" applyFont="0" applyFill="0" applyBorder="0" applyAlignment="0" applyProtection="0"/>
  </cellStyleXfs>
  <cellXfs count="365">
    <xf numFmtId="0" fontId="0" fillId="0" borderId="0" xfId="0"/>
    <xf numFmtId="0" fontId="2" fillId="0" borderId="0" xfId="0" applyFont="1"/>
    <xf numFmtId="0" fontId="0" fillId="0" borderId="0" xfId="0" applyAlignment="1">
      <alignment vertical="center"/>
    </xf>
    <xf numFmtId="0" fontId="1" fillId="0" borderId="0" xfId="0" applyFont="1"/>
    <xf numFmtId="0" fontId="0" fillId="0" borderId="0" xfId="0" applyAlignment="1">
      <alignment horizontal="left" vertical="center"/>
    </xf>
    <xf numFmtId="0" fontId="0" fillId="2" borderId="0" xfId="0" applyFill="1"/>
    <xf numFmtId="0" fontId="1" fillId="2" borderId="0" xfId="0" applyFont="1" applyFill="1"/>
    <xf numFmtId="0" fontId="1" fillId="2" borderId="10" xfId="0" applyFont="1" applyFill="1" applyBorder="1" applyAlignment="1">
      <alignment horizontal="center" vertical="center"/>
    </xf>
    <xf numFmtId="0" fontId="0" fillId="2" borderId="12"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6" xfId="0" applyBorder="1"/>
    <xf numFmtId="0" fontId="0" fillId="0" borderId="17" xfId="0" applyBorder="1"/>
    <xf numFmtId="0" fontId="1" fillId="0" borderId="16" xfId="0" applyFont="1" applyBorder="1"/>
    <xf numFmtId="0" fontId="1" fillId="0" borderId="0" xfId="0" applyFont="1" applyAlignment="1">
      <alignment vertical="center"/>
    </xf>
    <xf numFmtId="0" fontId="0" fillId="0" borderId="18" xfId="0" applyBorder="1"/>
    <xf numFmtId="0" fontId="0" fillId="0" borderId="19" xfId="0" applyBorder="1"/>
    <xf numFmtId="0" fontId="0" fillId="0" borderId="20" xfId="0" applyBorder="1"/>
    <xf numFmtId="0" fontId="0" fillId="0" borderId="12" xfId="0" applyBorder="1"/>
    <xf numFmtId="0" fontId="0" fillId="0" borderId="14" xfId="0" applyBorder="1"/>
    <xf numFmtId="0" fontId="0" fillId="0" borderId="15" xfId="0" applyBorder="1"/>
    <xf numFmtId="0" fontId="1" fillId="0" borderId="0" xfId="0" quotePrefix="1" applyFont="1" applyAlignment="1">
      <alignment horizontal="right" vertical="center"/>
    </xf>
    <xf numFmtId="0" fontId="1" fillId="0" borderId="0" xfId="0" quotePrefix="1" applyFont="1" applyAlignment="1">
      <alignment vertical="center"/>
    </xf>
    <xf numFmtId="164" fontId="0" fillId="0" borderId="22" xfId="0" applyNumberFormat="1" applyBorder="1" applyAlignment="1">
      <alignment horizontal="left" vertical="center"/>
    </xf>
    <xf numFmtId="164" fontId="0" fillId="0" borderId="0" xfId="0" applyNumberFormat="1" applyAlignment="1">
      <alignment horizontal="left" vertical="center"/>
    </xf>
    <xf numFmtId="0" fontId="1" fillId="2" borderId="2" xfId="0" applyFont="1" applyFill="1" applyBorder="1" applyAlignment="1">
      <alignment horizontal="center" vertical="center"/>
    </xf>
    <xf numFmtId="0" fontId="0" fillId="2" borderId="2" xfId="0" applyFill="1" applyBorder="1" applyAlignment="1">
      <alignment vertical="center"/>
    </xf>
    <xf numFmtId="0" fontId="0" fillId="2" borderId="2" xfId="0" applyFill="1" applyBorder="1"/>
    <xf numFmtId="0" fontId="0" fillId="0" borderId="10" xfId="0" applyBorder="1"/>
    <xf numFmtId="0" fontId="1" fillId="2" borderId="10" xfId="0" applyFont="1" applyFill="1" applyBorder="1" applyAlignment="1">
      <alignment vertical="center"/>
    </xf>
    <xf numFmtId="0" fontId="0" fillId="5" borderId="0" xfId="0" applyFill="1" applyAlignment="1">
      <alignment vertical="center"/>
    </xf>
    <xf numFmtId="0" fontId="4" fillId="0" borderId="0" xfId="0" applyFont="1" applyAlignment="1">
      <alignment vertical="center"/>
    </xf>
    <xf numFmtId="0" fontId="1" fillId="0" borderId="0" xfId="0" applyFont="1" applyAlignment="1">
      <alignment horizontal="left" vertical="center" indent="1"/>
    </xf>
    <xf numFmtId="0" fontId="0" fillId="0" borderId="22" xfId="0" applyBorder="1"/>
    <xf numFmtId="0" fontId="6" fillId="0" borderId="0" xfId="2" applyFont="1" applyFill="1" applyAlignment="1" applyProtection="1">
      <alignment horizontal="left" vertical="top" wrapText="1"/>
    </xf>
    <xf numFmtId="0" fontId="1" fillId="2" borderId="0" xfId="0" applyFont="1" applyFill="1" applyAlignment="1">
      <alignment vertical="center"/>
    </xf>
    <xf numFmtId="0" fontId="1" fillId="2" borderId="0" xfId="0" applyFont="1" applyFill="1" applyAlignment="1">
      <alignment horizontal="center" vertical="center"/>
    </xf>
    <xf numFmtId="0" fontId="0" fillId="2" borderId="24" xfId="0" applyFill="1" applyBorder="1" applyAlignment="1">
      <alignment horizontal="center" vertical="center"/>
    </xf>
    <xf numFmtId="0" fontId="0" fillId="0" borderId="29" xfId="0" applyBorder="1" applyAlignment="1">
      <alignment vertical="center"/>
    </xf>
    <xf numFmtId="0" fontId="0" fillId="6" borderId="1" xfId="0" applyFill="1" applyBorder="1"/>
    <xf numFmtId="0" fontId="0" fillId="6" borderId="2" xfId="0" applyFill="1" applyBorder="1"/>
    <xf numFmtId="0" fontId="0" fillId="6" borderId="3" xfId="0" applyFill="1" applyBorder="1"/>
    <xf numFmtId="0" fontId="0" fillId="0" borderId="30" xfId="0" applyBorder="1" applyAlignment="1">
      <alignment vertical="center"/>
    </xf>
    <xf numFmtId="0" fontId="1" fillId="0" borderId="5" xfId="0" applyFont="1" applyBorder="1" applyAlignment="1">
      <alignment vertical="center"/>
    </xf>
    <xf numFmtId="0" fontId="0" fillId="0" borderId="5" xfId="0" applyBorder="1" applyAlignment="1">
      <alignment vertical="center"/>
    </xf>
    <xf numFmtId="0" fontId="0" fillId="0" borderId="31" xfId="0" applyBorder="1" applyAlignment="1">
      <alignment vertical="center"/>
    </xf>
    <xf numFmtId="0" fontId="0" fillId="0" borderId="6" xfId="0" applyBorder="1" applyAlignment="1">
      <alignment horizontal="left" vertical="center"/>
    </xf>
    <xf numFmtId="0" fontId="0" fillId="0" borderId="8" xfId="0" applyBorder="1"/>
    <xf numFmtId="0" fontId="0" fillId="0" borderId="4" xfId="0" applyBorder="1"/>
    <xf numFmtId="0" fontId="0" fillId="0" borderId="9" xfId="0" applyBorder="1"/>
    <xf numFmtId="9" fontId="0" fillId="4" borderId="0" xfId="3" applyFont="1" applyFill="1" applyBorder="1" applyAlignment="1" applyProtection="1">
      <alignment horizontal="right" vertical="center"/>
      <protection locked="0"/>
    </xf>
    <xf numFmtId="0" fontId="0" fillId="4" borderId="26" xfId="0" applyFill="1" applyBorder="1" applyAlignment="1" applyProtection="1">
      <alignment horizontal="center" vertical="center"/>
      <protection locked="0"/>
    </xf>
    <xf numFmtId="0" fontId="0" fillId="0" borderId="0" xfId="0" applyAlignment="1">
      <alignment horizontal="center" vertical="center"/>
    </xf>
    <xf numFmtId="0" fontId="5" fillId="0" borderId="7" xfId="0" quotePrefix="1" applyFont="1" applyBorder="1" applyAlignment="1">
      <alignment horizontal="left" vertical="center"/>
    </xf>
    <xf numFmtId="0" fontId="5" fillId="0" borderId="0" xfId="0" quotePrefix="1" applyFont="1" applyAlignment="1">
      <alignment horizontal="left" vertical="center"/>
    </xf>
    <xf numFmtId="0" fontId="0" fillId="8" borderId="27" xfId="0" applyFill="1" applyBorder="1" applyAlignment="1">
      <alignment horizontal="center" vertical="center"/>
    </xf>
    <xf numFmtId="0" fontId="0" fillId="8" borderId="33" xfId="0" applyFill="1" applyBorder="1" applyAlignment="1">
      <alignment vertical="center"/>
    </xf>
    <xf numFmtId="0" fontId="11" fillId="5" borderId="0" xfId="2" applyFont="1" applyFill="1" applyAlignment="1" applyProtection="1">
      <alignment vertical="center"/>
    </xf>
    <xf numFmtId="0" fontId="12" fillId="0" borderId="0" xfId="0" applyFont="1"/>
    <xf numFmtId="0" fontId="14" fillId="0" borderId="0" xfId="0" applyFont="1" applyAlignment="1">
      <alignment vertical="center"/>
    </xf>
    <xf numFmtId="0" fontId="0" fillId="9" borderId="0" xfId="0" applyFill="1" applyAlignment="1">
      <alignment vertical="center" wrapText="1"/>
    </xf>
    <xf numFmtId="0" fontId="1" fillId="0" borderId="5" xfId="0" applyFont="1" applyBorder="1" applyAlignment="1">
      <alignment horizontal="right" vertical="center"/>
    </xf>
    <xf numFmtId="0" fontId="1" fillId="2" borderId="21" xfId="0" applyFont="1" applyFill="1" applyBorder="1" applyAlignment="1">
      <alignment horizontal="left" vertical="center" indent="1"/>
    </xf>
    <xf numFmtId="0" fontId="16" fillId="0" borderId="0" xfId="4" applyFont="1" applyBorder="1" applyAlignment="1" applyProtection="1">
      <alignment vertical="center"/>
    </xf>
    <xf numFmtId="0" fontId="16" fillId="0" borderId="0" xfId="4" quotePrefix="1" applyFont="1" applyBorder="1" applyAlignment="1" applyProtection="1">
      <alignment vertical="center"/>
    </xf>
    <xf numFmtId="0" fontId="16" fillId="0" borderId="16" xfId="4" applyFont="1" applyBorder="1" applyAlignment="1" applyProtection="1">
      <alignment horizontal="left" vertical="center" indent="1"/>
    </xf>
    <xf numFmtId="0" fontId="16" fillId="0" borderId="16" xfId="4" quotePrefix="1" applyFont="1" applyBorder="1" applyAlignment="1" applyProtection="1">
      <alignment horizontal="left" vertical="center" indent="1"/>
    </xf>
    <xf numFmtId="14" fontId="1" fillId="4" borderId="4" xfId="0" applyNumberFormat="1" applyFont="1" applyFill="1" applyBorder="1" applyAlignment="1" applyProtection="1">
      <alignment horizontal="center" vertical="center"/>
      <protection locked="0"/>
    </xf>
    <xf numFmtId="14" fontId="1" fillId="4" borderId="5" xfId="0" applyNumberFormat="1" applyFont="1" applyFill="1" applyBorder="1" applyAlignment="1" applyProtection="1">
      <alignment horizontal="center" vertical="center"/>
      <protection locked="0"/>
    </xf>
    <xf numFmtId="0" fontId="1" fillId="0" borderId="0" xfId="0" applyFont="1" applyAlignment="1">
      <alignment horizontal="right" vertical="center"/>
    </xf>
    <xf numFmtId="0" fontId="1" fillId="0" borderId="0" xfId="0" applyFont="1" applyAlignment="1">
      <alignment horizontal="right" vertical="center" indent="1"/>
    </xf>
    <xf numFmtId="0" fontId="1" fillId="2" borderId="12" xfId="0" applyFont="1" applyFill="1" applyBorder="1" applyAlignment="1">
      <alignment vertical="center"/>
    </xf>
    <xf numFmtId="0" fontId="1" fillId="0" borderId="0" xfId="0" applyFont="1" applyAlignment="1">
      <alignment horizontal="center" vertical="center"/>
    </xf>
    <xf numFmtId="0" fontId="11" fillId="2" borderId="0" xfId="2" applyFont="1" applyFill="1" applyAlignment="1" applyProtection="1">
      <alignment horizontal="left" vertical="center" indent="1"/>
    </xf>
    <xf numFmtId="0" fontId="11" fillId="2" borderId="0" xfId="2" applyFont="1" applyFill="1" applyAlignment="1" applyProtection="1">
      <alignment vertical="center"/>
    </xf>
    <xf numFmtId="0" fontId="14" fillId="0" borderId="0" xfId="0" applyFont="1" applyAlignment="1">
      <alignment horizontal="right" vertical="center"/>
    </xf>
    <xf numFmtId="0" fontId="0" fillId="2" borderId="0" xfId="0" applyFill="1" applyAlignment="1">
      <alignment vertical="center"/>
    </xf>
    <xf numFmtId="0" fontId="5" fillId="0" borderId="0" xfId="0" quotePrefix="1" applyFont="1" applyAlignment="1">
      <alignment vertical="center"/>
    </xf>
    <xf numFmtId="0" fontId="5" fillId="0" borderId="0" xfId="0" quotePrefix="1" applyFont="1"/>
    <xf numFmtId="0" fontId="1" fillId="10" borderId="0" xfId="0" applyFont="1" applyFill="1" applyAlignment="1">
      <alignment horizontal="center" vertical="center"/>
    </xf>
    <xf numFmtId="49" fontId="1" fillId="4" borderId="0" xfId="0" quotePrefix="1" applyNumberFormat="1" applyFont="1" applyFill="1" applyAlignment="1" applyProtection="1">
      <alignment horizontal="center" vertical="center"/>
      <protection locked="0"/>
    </xf>
    <xf numFmtId="49" fontId="0" fillId="4" borderId="0" xfId="0" quotePrefix="1" applyNumberFormat="1" applyFill="1" applyAlignment="1" applyProtection="1">
      <alignment horizontal="left" vertical="center" indent="1"/>
      <protection locked="0"/>
    </xf>
    <xf numFmtId="14" fontId="1" fillId="4" borderId="35" xfId="0" applyNumberFormat="1"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1" fillId="2" borderId="0" xfId="0" applyFont="1" applyFill="1" applyAlignment="1">
      <alignment horizontal="right" vertical="center"/>
    </xf>
    <xf numFmtId="0" fontId="21" fillId="2" borderId="0" xfId="0" applyFont="1" applyFill="1" applyAlignment="1">
      <alignment vertical="center"/>
    </xf>
    <xf numFmtId="0" fontId="11" fillId="2" borderId="0" xfId="1" applyFont="1" applyFill="1" applyAlignment="1" applyProtection="1">
      <alignment vertical="center"/>
    </xf>
    <xf numFmtId="0" fontId="1" fillId="2" borderId="0" xfId="0" quotePrefix="1" applyFont="1" applyFill="1" applyAlignment="1">
      <alignment horizontal="left" vertical="center" indent="1"/>
    </xf>
    <xf numFmtId="0" fontId="1" fillId="2" borderId="0" xfId="0" quotePrefix="1" applyFont="1" applyFill="1" applyAlignment="1">
      <alignment horizontal="right" vertical="center" indent="1"/>
    </xf>
    <xf numFmtId="0" fontId="1" fillId="2" borderId="39" xfId="0" applyFont="1" applyFill="1" applyBorder="1"/>
    <xf numFmtId="0" fontId="13" fillId="2" borderId="40" xfId="5" applyFont="1" applyFill="1" applyBorder="1" applyProtection="1"/>
    <xf numFmtId="0" fontId="18" fillId="2" borderId="40" xfId="5" applyFill="1" applyBorder="1" applyProtection="1"/>
    <xf numFmtId="0" fontId="18" fillId="2" borderId="40" xfId="5" applyFill="1" applyBorder="1" applyAlignment="1" applyProtection="1">
      <alignment horizontal="center"/>
    </xf>
    <xf numFmtId="0" fontId="0" fillId="2" borderId="41" xfId="0" applyFill="1" applyBorder="1"/>
    <xf numFmtId="0" fontId="1" fillId="2" borderId="0" xfId="0" quotePrefix="1" applyFont="1" applyFill="1" applyAlignment="1">
      <alignment horizontal="left" vertical="center"/>
    </xf>
    <xf numFmtId="0" fontId="23" fillId="2" borderId="40" xfId="0" applyFont="1" applyFill="1" applyBorder="1" applyAlignment="1">
      <alignment vertical="center"/>
    </xf>
    <xf numFmtId="0" fontId="13" fillId="2" borderId="40" xfId="5" applyFont="1" applyFill="1" applyBorder="1" applyAlignment="1" applyProtection="1">
      <alignment horizontal="left" vertical="center" indent="1"/>
    </xf>
    <xf numFmtId="0" fontId="18" fillId="2" borderId="40" xfId="5" applyFill="1" applyBorder="1" applyAlignment="1" applyProtection="1">
      <alignment vertical="center"/>
    </xf>
    <xf numFmtId="0" fontId="1" fillId="0" borderId="0" xfId="0" applyFont="1" applyAlignment="1">
      <alignment horizontal="left" vertical="center" indent="3"/>
    </xf>
    <xf numFmtId="0" fontId="1" fillId="0" borderId="13" xfId="0" quotePrefix="1" applyFont="1" applyBorder="1" applyAlignment="1">
      <alignment horizontal="center" vertical="center"/>
    </xf>
    <xf numFmtId="0" fontId="1" fillId="2" borderId="2" xfId="0" applyFont="1" applyFill="1" applyBorder="1" applyAlignment="1">
      <alignment horizontal="right" vertical="center" indent="1"/>
    </xf>
    <xf numFmtId="0" fontId="1" fillId="2" borderId="42" xfId="0" applyFont="1" applyFill="1" applyBorder="1" applyAlignment="1">
      <alignment horizontal="right" vertical="center" indent="1"/>
    </xf>
    <xf numFmtId="0" fontId="0" fillId="2" borderId="43" xfId="0" applyFill="1" applyBorder="1"/>
    <xf numFmtId="0" fontId="14" fillId="0" borderId="0" xfId="0" applyFont="1" applyAlignment="1">
      <alignment horizontal="left" vertical="center" indent="1"/>
    </xf>
    <xf numFmtId="0" fontId="0" fillId="0" borderId="33" xfId="0" applyBorder="1" applyAlignment="1">
      <alignment vertical="center"/>
    </xf>
    <xf numFmtId="0" fontId="2" fillId="0" borderId="0" xfId="0" applyFont="1" applyProtection="1">
      <protection locked="0"/>
    </xf>
    <xf numFmtId="0" fontId="0" fillId="0" borderId="0" xfId="0" applyAlignment="1" applyProtection="1">
      <alignment vertical="center"/>
      <protection locked="0"/>
    </xf>
    <xf numFmtId="0" fontId="0" fillId="0" borderId="0" xfId="0" applyProtection="1">
      <protection locked="0"/>
    </xf>
    <xf numFmtId="0" fontId="0" fillId="0" borderId="0" xfId="0" applyAlignment="1" applyProtection="1">
      <alignment horizontal="left" vertical="center"/>
      <protection locked="0"/>
    </xf>
    <xf numFmtId="0" fontId="29" fillId="0" borderId="44" xfId="0" quotePrefix="1" applyFont="1" applyBorder="1"/>
    <xf numFmtId="0" fontId="29" fillId="0" borderId="44" xfId="0" applyFont="1" applyBorder="1"/>
    <xf numFmtId="0" fontId="2" fillId="0" borderId="44" xfId="0" applyFont="1" applyBorder="1"/>
    <xf numFmtId="0" fontId="2" fillId="0" borderId="44" xfId="0" applyFont="1" applyBorder="1" applyAlignment="1">
      <alignment horizontal="center"/>
    </xf>
    <xf numFmtId="0" fontId="0" fillId="0" borderId="45" xfId="0" applyBorder="1"/>
    <xf numFmtId="0" fontId="14" fillId="13" borderId="49" xfId="0" applyFont="1" applyFill="1" applyBorder="1" applyAlignment="1" applyProtection="1">
      <alignment horizontal="left" vertical="center" indent="1"/>
      <protection locked="0"/>
    </xf>
    <xf numFmtId="0" fontId="28" fillId="12" borderId="47" xfId="0" applyFont="1" applyFill="1" applyBorder="1" applyAlignment="1">
      <alignment horizontal="right" vertical="center" indent="1"/>
    </xf>
    <xf numFmtId="0" fontId="28" fillId="12" borderId="47" xfId="0" applyFont="1" applyFill="1" applyBorder="1" applyAlignment="1">
      <alignment vertical="center"/>
    </xf>
    <xf numFmtId="0" fontId="28" fillId="12" borderId="50" xfId="0" applyFont="1" applyFill="1" applyBorder="1" applyAlignment="1">
      <alignment horizontal="right" vertical="center"/>
    </xf>
    <xf numFmtId="14" fontId="14" fillId="13" borderId="50" xfId="0" applyNumberFormat="1" applyFont="1" applyFill="1" applyBorder="1" applyAlignment="1" applyProtection="1">
      <alignment horizontal="left" vertical="center" indent="1"/>
      <protection locked="0"/>
    </xf>
    <xf numFmtId="0" fontId="32" fillId="8" borderId="1" xfId="0" applyFont="1" applyFill="1" applyBorder="1" applyAlignment="1">
      <alignment horizontal="left" vertical="center" indent="1"/>
    </xf>
    <xf numFmtId="0" fontId="1" fillId="8" borderId="1" xfId="0" applyFont="1" applyFill="1" applyBorder="1" applyAlignment="1">
      <alignment vertical="center"/>
    </xf>
    <xf numFmtId="0" fontId="1" fillId="8" borderId="2" xfId="0" applyFont="1" applyFill="1" applyBorder="1" applyAlignment="1">
      <alignment vertical="center"/>
    </xf>
    <xf numFmtId="0" fontId="33" fillId="8" borderId="2" xfId="0" applyFont="1" applyFill="1" applyBorder="1" applyAlignment="1">
      <alignment vertical="center"/>
    </xf>
    <xf numFmtId="0" fontId="1" fillId="8" borderId="2" xfId="0" applyFont="1" applyFill="1" applyBorder="1" applyAlignment="1">
      <alignment horizontal="right" vertical="center"/>
    </xf>
    <xf numFmtId="0" fontId="34" fillId="14" borderId="2" xfId="0" applyFont="1" applyFill="1" applyBorder="1" applyAlignment="1" applyProtection="1">
      <alignment horizontal="center" vertical="center"/>
      <protection locked="0"/>
    </xf>
    <xf numFmtId="0" fontId="0" fillId="8" borderId="2" xfId="0" applyFill="1" applyBorder="1" applyAlignment="1">
      <alignment vertical="center"/>
    </xf>
    <xf numFmtId="0" fontId="0" fillId="8" borderId="3" xfId="0" applyFill="1" applyBorder="1" applyAlignment="1">
      <alignment vertical="center"/>
    </xf>
    <xf numFmtId="0" fontId="32" fillId="15" borderId="8" xfId="0" applyFont="1" applyFill="1" applyBorder="1" applyAlignment="1">
      <alignment horizontal="left" vertical="center" indent="1"/>
    </xf>
    <xf numFmtId="0" fontId="1" fillId="15" borderId="0" xfId="0" applyFont="1" applyFill="1" applyAlignment="1">
      <alignment vertical="center"/>
    </xf>
    <xf numFmtId="0" fontId="1" fillId="15" borderId="0" xfId="0" applyFont="1" applyFill="1" applyAlignment="1">
      <alignment horizontal="right" vertical="center"/>
    </xf>
    <xf numFmtId="0" fontId="0" fillId="15" borderId="0" xfId="0" applyFill="1" applyAlignment="1">
      <alignment vertical="center"/>
    </xf>
    <xf numFmtId="0" fontId="0" fillId="15" borderId="7" xfId="0" applyFill="1" applyBorder="1" applyAlignment="1">
      <alignment vertical="center"/>
    </xf>
    <xf numFmtId="0" fontId="0" fillId="8" borderId="51" xfId="0" applyFill="1" applyBorder="1" applyAlignment="1">
      <alignment horizontal="center" vertical="center"/>
    </xf>
    <xf numFmtId="0" fontId="34" fillId="0" borderId="0" xfId="0" applyFont="1" applyAlignment="1">
      <alignment horizontal="left" vertical="center" indent="1"/>
    </xf>
    <xf numFmtId="0" fontId="0" fillId="0" borderId="7" xfId="0" applyBorder="1" applyAlignment="1">
      <alignment vertical="center"/>
    </xf>
    <xf numFmtId="0" fontId="0" fillId="0" borderId="6" xfId="0" applyBorder="1" applyAlignment="1">
      <alignment vertical="center"/>
    </xf>
    <xf numFmtId="0" fontId="0" fillId="8" borderId="24" xfId="0" applyFill="1" applyBorder="1" applyAlignment="1">
      <alignment horizontal="center" vertical="center"/>
    </xf>
    <xf numFmtId="0" fontId="34" fillId="0" borderId="0" xfId="0" applyFont="1" applyAlignment="1">
      <alignment vertical="center"/>
    </xf>
    <xf numFmtId="0" fontId="34" fillId="0" borderId="8" xfId="0" applyFont="1" applyBorder="1" applyAlignment="1">
      <alignment horizontal="left" vertical="center" indent="1"/>
    </xf>
    <xf numFmtId="0" fontId="34" fillId="0" borderId="4" xfId="0" applyFont="1" applyBorder="1" applyAlignment="1">
      <alignment horizontal="center" vertical="center"/>
    </xf>
    <xf numFmtId="0" fontId="34" fillId="0" borderId="4"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34" fillId="8" borderId="2" xfId="0" applyFont="1" applyFill="1" applyBorder="1" applyAlignment="1">
      <alignment horizontal="center" vertical="center"/>
    </xf>
    <xf numFmtId="0" fontId="22" fillId="8" borderId="2" xfId="0" applyFont="1" applyFill="1" applyBorder="1" applyAlignment="1">
      <alignment horizontal="center" vertical="center"/>
    </xf>
    <xf numFmtId="0" fontId="1" fillId="15" borderId="0" xfId="0" applyFont="1" applyFill="1" applyAlignment="1">
      <alignment horizontal="center" vertical="center"/>
    </xf>
    <xf numFmtId="0" fontId="14" fillId="15" borderId="0" xfId="0" applyFont="1" applyFill="1" applyAlignment="1">
      <alignment horizontal="center" vertical="center"/>
    </xf>
    <xf numFmtId="4" fontId="38" fillId="0" borderId="4" xfId="0" applyNumberFormat="1" applyFont="1" applyBorder="1" applyAlignment="1">
      <alignment horizontal="center" vertical="center"/>
    </xf>
    <xf numFmtId="0" fontId="21" fillId="0" borderId="0" xfId="0" applyFont="1" applyAlignment="1">
      <alignment vertical="center"/>
    </xf>
    <xf numFmtId="0" fontId="39" fillId="0" borderId="63" xfId="0" quotePrefix="1" applyFont="1" applyBorder="1"/>
    <xf numFmtId="0" fontId="39" fillId="0" borderId="63" xfId="0" applyFont="1" applyBorder="1"/>
    <xf numFmtId="0" fontId="2" fillId="0" borderId="63" xfId="0" applyFont="1" applyBorder="1"/>
    <xf numFmtId="0" fontId="2" fillId="0" borderId="63" xfId="0" applyFont="1" applyBorder="1" applyAlignment="1">
      <alignment horizontal="center"/>
    </xf>
    <xf numFmtId="0" fontId="0" fillId="16" borderId="64" xfId="0" applyFill="1" applyBorder="1" applyAlignment="1">
      <alignment vertical="center"/>
    </xf>
    <xf numFmtId="0" fontId="28" fillId="16" borderId="65" xfId="0" applyFont="1" applyFill="1" applyBorder="1" applyAlignment="1">
      <alignment horizontal="left" vertical="center" indent="1"/>
    </xf>
    <xf numFmtId="0" fontId="14" fillId="16" borderId="65" xfId="0" applyFont="1" applyFill="1" applyBorder="1" applyAlignment="1">
      <alignment vertical="center"/>
    </xf>
    <xf numFmtId="0" fontId="1" fillId="16" borderId="66" xfId="0" applyFont="1" applyFill="1" applyBorder="1" applyAlignment="1">
      <alignment vertical="center"/>
    </xf>
    <xf numFmtId="0" fontId="28" fillId="16" borderId="65" xfId="0" applyFont="1" applyFill="1" applyBorder="1" applyAlignment="1">
      <alignment horizontal="right" vertical="center" indent="1"/>
    </xf>
    <xf numFmtId="0" fontId="1" fillId="0" borderId="0" xfId="0" quotePrefix="1" applyFont="1" applyAlignment="1">
      <alignment horizontal="left" vertical="center"/>
    </xf>
    <xf numFmtId="0" fontId="1" fillId="0" borderId="0" xfId="0" applyFont="1" applyAlignment="1">
      <alignment horizontal="left" vertical="center"/>
    </xf>
    <xf numFmtId="166" fontId="1" fillId="0" borderId="0" xfId="0" applyNumberFormat="1" applyFont="1" applyAlignment="1">
      <alignment vertical="center"/>
    </xf>
    <xf numFmtId="0" fontId="0" fillId="0" borderId="70" xfId="0" applyBorder="1" applyAlignment="1">
      <alignment vertical="center"/>
    </xf>
    <xf numFmtId="0" fontId="1" fillId="0" borderId="71" xfId="0" quotePrefix="1" applyFont="1" applyBorder="1" applyAlignment="1">
      <alignment horizontal="left" vertical="center"/>
    </xf>
    <xf numFmtId="0" fontId="1" fillId="0" borderId="71" xfId="0" applyFont="1" applyBorder="1" applyAlignment="1">
      <alignment horizontal="left" vertical="center"/>
    </xf>
    <xf numFmtId="0" fontId="1" fillId="0" borderId="71"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1" fillId="0" borderId="63" xfId="0" quotePrefix="1" applyFont="1" applyBorder="1" applyAlignment="1">
      <alignment horizontal="left" vertical="center"/>
    </xf>
    <xf numFmtId="0" fontId="1" fillId="0" borderId="63" xfId="0" applyFont="1" applyBorder="1" applyAlignment="1">
      <alignment horizontal="left" vertical="center"/>
    </xf>
    <xf numFmtId="0" fontId="1" fillId="0" borderId="63" xfId="0" applyFont="1" applyBorder="1" applyAlignment="1">
      <alignment vertical="center"/>
    </xf>
    <xf numFmtId="0" fontId="0" fillId="0" borderId="6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 fillId="0" borderId="30" xfId="0" applyFont="1" applyBorder="1" applyAlignment="1">
      <alignment vertical="center"/>
    </xf>
    <xf numFmtId="0" fontId="21" fillId="0" borderId="6" xfId="0" quotePrefix="1" applyFont="1" applyBorder="1" applyAlignment="1">
      <alignment vertical="center"/>
    </xf>
    <xf numFmtId="0" fontId="21" fillId="0" borderId="7" xfId="0" quotePrefix="1" applyFont="1" applyBorder="1" applyAlignment="1">
      <alignment vertical="center"/>
    </xf>
    <xf numFmtId="0" fontId="0" fillId="0" borderId="0" xfId="0" quotePrefix="1"/>
    <xf numFmtId="0" fontId="41" fillId="0" borderId="0" xfId="0" applyFont="1"/>
    <xf numFmtId="164" fontId="40" fillId="4" borderId="4" xfId="0" applyNumberFormat="1" applyFont="1" applyFill="1" applyBorder="1" applyAlignment="1" applyProtection="1">
      <alignment horizontal="left" vertical="center"/>
      <protection locked="0"/>
    </xf>
    <xf numFmtId="44" fontId="40" fillId="4" borderId="4" xfId="0" applyNumberFormat="1" applyFont="1" applyFill="1" applyBorder="1" applyAlignment="1" applyProtection="1">
      <alignment horizontal="left" vertical="center"/>
      <protection locked="0"/>
    </xf>
    <xf numFmtId="167" fontId="0" fillId="4" borderId="4" xfId="0" applyNumberFormat="1" applyFill="1" applyBorder="1" applyAlignment="1" applyProtection="1">
      <alignment horizontal="left" vertical="center"/>
      <protection locked="0"/>
    </xf>
    <xf numFmtId="167" fontId="0" fillId="4" borderId="5" xfId="0" applyNumberFormat="1" applyFill="1" applyBorder="1" applyAlignment="1" applyProtection="1">
      <alignment horizontal="left" vertical="center"/>
      <protection locked="0"/>
    </xf>
    <xf numFmtId="167" fontId="0" fillId="4" borderId="2" xfId="0" applyNumberFormat="1" applyFill="1" applyBorder="1" applyAlignment="1" applyProtection="1">
      <alignment horizontal="left" vertical="center"/>
      <protection locked="0"/>
    </xf>
    <xf numFmtId="167" fontId="40" fillId="4" borderId="4" xfId="0" applyNumberFormat="1" applyFont="1" applyFill="1" applyBorder="1" applyAlignment="1" applyProtection="1">
      <alignment horizontal="left" vertical="center"/>
      <protection locked="0"/>
    </xf>
    <xf numFmtId="167" fontId="0" fillId="4" borderId="0" xfId="0" applyNumberFormat="1" applyFill="1" applyAlignment="1" applyProtection="1">
      <alignment horizontal="left" vertical="center"/>
      <protection locked="0"/>
    </xf>
    <xf numFmtId="168" fontId="0" fillId="4" borderId="13" xfId="6" applyNumberFormat="1" applyFont="1" applyFill="1" applyBorder="1" applyAlignment="1" applyProtection="1">
      <alignment horizontal="right" vertical="center" indent="1"/>
      <protection locked="0"/>
    </xf>
    <xf numFmtId="169" fontId="0" fillId="4" borderId="4" xfId="0" applyNumberFormat="1" applyFill="1" applyBorder="1" applyAlignment="1" applyProtection="1">
      <alignment horizontal="left" vertical="center"/>
      <protection locked="0"/>
    </xf>
    <xf numFmtId="169" fontId="0" fillId="4" borderId="0" xfId="0" applyNumberFormat="1" applyFill="1" applyAlignment="1" applyProtection="1">
      <alignment horizontal="left" vertical="center"/>
      <protection locked="0"/>
    </xf>
    <xf numFmtId="164" fontId="40" fillId="4" borderId="0" xfId="0" applyNumberFormat="1" applyFont="1" applyFill="1" applyAlignment="1" applyProtection="1">
      <alignment horizontal="left" vertical="center"/>
      <protection locked="0"/>
    </xf>
    <xf numFmtId="164" fontId="40" fillId="4" borderId="5" xfId="0" applyNumberFormat="1" applyFont="1" applyFill="1" applyBorder="1" applyAlignment="1" applyProtection="1">
      <alignment horizontal="left" vertical="center"/>
      <protection locked="0"/>
    </xf>
    <xf numFmtId="167" fontId="21" fillId="14" borderId="52" xfId="0" applyNumberFormat="1" applyFont="1" applyFill="1" applyBorder="1" applyAlignment="1" applyProtection="1">
      <alignment horizontal="left" vertical="center"/>
      <protection locked="0"/>
    </xf>
    <xf numFmtId="167" fontId="21" fillId="14" borderId="53" xfId="0" applyNumberFormat="1" applyFont="1" applyFill="1" applyBorder="1" applyAlignment="1" applyProtection="1">
      <alignment horizontal="left" vertical="center"/>
      <protection locked="0"/>
    </xf>
    <xf numFmtId="0" fontId="42" fillId="0" borderId="0" xfId="0" applyFont="1" applyAlignment="1">
      <alignment vertical="center"/>
    </xf>
    <xf numFmtId="0" fontId="28" fillId="16" borderId="65" xfId="0" applyFont="1" applyFill="1" applyBorder="1" applyAlignment="1">
      <alignment vertical="center"/>
    </xf>
    <xf numFmtId="0" fontId="41" fillId="0" borderId="0" xfId="0" applyFont="1" applyAlignment="1">
      <alignment vertical="center"/>
    </xf>
    <xf numFmtId="0" fontId="43" fillId="0" borderId="0" xfId="0" applyFont="1"/>
    <xf numFmtId="170" fontId="0" fillId="0" borderId="0" xfId="0" applyNumberFormat="1" applyAlignment="1">
      <alignment vertical="center"/>
    </xf>
    <xf numFmtId="43" fontId="0" fillId="0" borderId="0" xfId="6" applyFont="1" applyAlignment="1">
      <alignment vertical="center"/>
    </xf>
    <xf numFmtId="166" fontId="0" fillId="0" borderId="0" xfId="7" applyNumberFormat="1" applyFont="1" applyFill="1" applyAlignment="1">
      <alignment vertical="center"/>
    </xf>
    <xf numFmtId="0" fontId="45" fillId="0" borderId="0" xfId="0" applyFont="1" applyAlignment="1">
      <alignment vertical="center"/>
    </xf>
    <xf numFmtId="0" fontId="46"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5" fillId="0" borderId="0" xfId="0" applyFont="1" applyAlignment="1">
      <alignment horizontal="left" vertical="center" indent="3"/>
    </xf>
    <xf numFmtId="0" fontId="44"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45" fillId="0" borderId="89" xfId="0" applyFont="1" applyBorder="1" applyAlignment="1">
      <alignment horizontal="center" vertical="center" wrapText="1"/>
    </xf>
    <xf numFmtId="0" fontId="45" fillId="0" borderId="88" xfId="0" applyFont="1" applyBorder="1" applyAlignment="1">
      <alignment horizontal="center" vertical="center" wrapText="1"/>
    </xf>
    <xf numFmtId="0" fontId="7" fillId="0" borderId="0" xfId="0" applyFont="1" applyAlignment="1">
      <alignment vertical="center"/>
    </xf>
    <xf numFmtId="0" fontId="54" fillId="0" borderId="0" xfId="0" applyFont="1" applyAlignment="1">
      <alignment vertical="center"/>
    </xf>
    <xf numFmtId="0" fontId="45" fillId="0" borderId="0" xfId="0" applyFont="1" applyAlignment="1">
      <alignment horizontal="left" vertical="center" indent="6"/>
    </xf>
    <xf numFmtId="0" fontId="55" fillId="0" borderId="0" xfId="0" applyFont="1" applyAlignment="1">
      <alignment horizontal="left" vertical="center" indent="8"/>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23" fillId="0" borderId="91" xfId="0" quotePrefix="1" applyFont="1" applyBorder="1"/>
    <xf numFmtId="0" fontId="29" fillId="0" borderId="91" xfId="0" quotePrefix="1" applyFont="1" applyBorder="1"/>
    <xf numFmtId="0" fontId="29" fillId="0" borderId="91" xfId="0" applyFont="1" applyBorder="1"/>
    <xf numFmtId="0" fontId="2" fillId="0" borderId="91" xfId="0" applyFont="1" applyBorder="1"/>
    <xf numFmtId="0" fontId="59" fillId="0" borderId="0" xfId="0" applyFont="1" applyAlignment="1">
      <alignment horizontal="right"/>
    </xf>
    <xf numFmtId="0" fontId="47" fillId="20" borderId="0" xfId="0" applyFont="1" applyFill="1" applyAlignment="1">
      <alignment vertical="center"/>
    </xf>
    <xf numFmtId="0" fontId="53" fillId="19" borderId="88" xfId="0" applyFont="1" applyFill="1" applyBorder="1" applyAlignment="1">
      <alignment horizontal="center" vertical="center" wrapText="1"/>
    </xf>
    <xf numFmtId="0" fontId="0" fillId="20" borderId="0" xfId="0" applyFill="1"/>
    <xf numFmtId="0" fontId="10" fillId="0" borderId="0" xfId="0" applyFont="1" applyAlignment="1">
      <alignment vertical="center"/>
    </xf>
    <xf numFmtId="0" fontId="45" fillId="0" borderId="0" xfId="0" applyFont="1" applyAlignment="1">
      <alignment horizontal="left" vertical="top" indent="6"/>
    </xf>
    <xf numFmtId="0" fontId="45" fillId="0" borderId="0" xfId="0" applyFont="1" applyAlignment="1">
      <alignment horizontal="left" vertical="top" indent="7"/>
    </xf>
    <xf numFmtId="0" fontId="1" fillId="0" borderId="94" xfId="0" quotePrefix="1" applyFont="1" applyBorder="1" applyAlignment="1">
      <alignment horizontal="center" vertical="center"/>
    </xf>
    <xf numFmtId="169" fontId="0" fillId="0" borderId="28" xfId="0" applyNumberFormat="1" applyBorder="1" applyAlignment="1">
      <alignment vertical="center"/>
    </xf>
    <xf numFmtId="169" fontId="0" fillId="8" borderId="27" xfId="0" applyNumberFormat="1" applyFill="1" applyBorder="1" applyAlignment="1">
      <alignment vertical="center"/>
    </xf>
    <xf numFmtId="169" fontId="1" fillId="0" borderId="0" xfId="0" applyNumberFormat="1" applyFont="1"/>
    <xf numFmtId="169" fontId="1" fillId="0" borderId="13" xfId="0" applyNumberFormat="1" applyFont="1" applyBorder="1" applyAlignment="1">
      <alignment vertical="center"/>
    </xf>
    <xf numFmtId="10" fontId="0" fillId="4" borderId="4" xfId="3" applyNumberFormat="1" applyFont="1" applyFill="1" applyBorder="1" applyAlignment="1" applyProtection="1">
      <alignment horizontal="right" vertical="center"/>
      <protection locked="0"/>
    </xf>
    <xf numFmtId="10" fontId="0" fillId="4" borderId="0" xfId="3" applyNumberFormat="1" applyFont="1" applyFill="1" applyBorder="1" applyAlignment="1" applyProtection="1">
      <alignment horizontal="right" vertical="center"/>
      <protection locked="0"/>
    </xf>
    <xf numFmtId="0" fontId="0" fillId="0" borderId="0" xfId="0" quotePrefix="1" applyAlignment="1">
      <alignment vertical="center"/>
    </xf>
    <xf numFmtId="170" fontId="1" fillId="0" borderId="71" xfId="0" applyNumberFormat="1" applyFont="1" applyBorder="1" applyAlignment="1">
      <alignment horizontal="left" vertical="center" indent="12"/>
    </xf>
    <xf numFmtId="165" fontId="0" fillId="0" borderId="0" xfId="0" applyNumberFormat="1" applyAlignment="1" applyProtection="1">
      <alignment vertical="center"/>
      <protection locked="0"/>
    </xf>
    <xf numFmtId="169" fontId="1" fillId="0" borderId="0" xfId="0" applyNumberFormat="1" applyFont="1" applyAlignment="1">
      <alignment vertical="center"/>
    </xf>
    <xf numFmtId="0" fontId="14" fillId="0" borderId="0" xfId="0" applyFont="1"/>
    <xf numFmtId="169" fontId="21" fillId="0" borderId="0" xfId="0" applyNumberFormat="1" applyFont="1" applyAlignment="1">
      <alignment horizontal="left" vertical="center"/>
    </xf>
    <xf numFmtId="169" fontId="21" fillId="0" borderId="4" xfId="0" applyNumberFormat="1" applyFont="1" applyBorder="1" applyAlignment="1">
      <alignment horizontal="left" vertical="center"/>
    </xf>
    <xf numFmtId="0" fontId="45" fillId="0" borderId="98" xfId="0" applyFont="1" applyBorder="1" applyAlignment="1">
      <alignment horizontal="center" vertical="center" wrapText="1"/>
    </xf>
    <xf numFmtId="0" fontId="1" fillId="0" borderId="0" xfId="0" applyFont="1" applyAlignment="1">
      <alignment horizontal="left" vertical="center" indent="1"/>
    </xf>
    <xf numFmtId="0" fontId="1" fillId="2" borderId="21" xfId="0" applyFont="1" applyFill="1" applyBorder="1" applyAlignment="1">
      <alignment horizontal="left" vertical="center" indent="1"/>
    </xf>
    <xf numFmtId="0" fontId="1" fillId="2" borderId="10" xfId="0" applyFont="1" applyFill="1" applyBorder="1" applyAlignment="1">
      <alignment horizontal="left" vertical="center" indent="1"/>
    </xf>
    <xf numFmtId="0" fontId="1" fillId="4" borderId="10" xfId="0" applyFont="1" applyFill="1" applyBorder="1" applyAlignment="1" applyProtection="1">
      <alignment horizontal="left" vertical="center" indent="1"/>
      <protection locked="0"/>
    </xf>
    <xf numFmtId="0" fontId="1" fillId="2" borderId="41" xfId="0" applyFont="1" applyFill="1" applyBorder="1" applyAlignment="1">
      <alignment horizontal="left" vertical="center" wrapText="1" indent="1"/>
    </xf>
    <xf numFmtId="0" fontId="0" fillId="2" borderId="41" xfId="0" applyFill="1" applyBorder="1" applyAlignment="1">
      <alignment horizontal="left" vertical="center" wrapText="1" indent="1"/>
    </xf>
    <xf numFmtId="0" fontId="1" fillId="0" borderId="0" xfId="0" applyFont="1" applyAlignment="1">
      <alignment horizontal="left" vertical="center" indent="3"/>
    </xf>
    <xf numFmtId="0" fontId="0" fillId="4" borderId="23" xfId="0" applyFill="1" applyBorder="1" applyAlignment="1" applyProtection="1">
      <alignment horizontal="left" vertical="center" indent="1"/>
      <protection locked="0"/>
    </xf>
    <xf numFmtId="0" fontId="0" fillId="4" borderId="2" xfId="0" applyFill="1" applyBorder="1" applyAlignment="1" applyProtection="1">
      <alignment horizontal="left" vertical="center" indent="1"/>
      <protection locked="0"/>
    </xf>
    <xf numFmtId="0" fontId="1" fillId="2" borderId="0" xfId="0" applyFont="1" applyFill="1" applyAlignment="1">
      <alignment horizontal="right" vertical="center" indent="1"/>
    </xf>
    <xf numFmtId="0" fontId="1" fillId="4" borderId="36" xfId="0" applyFont="1" applyFill="1" applyBorder="1" applyAlignment="1" applyProtection="1">
      <alignment horizontal="left" vertical="center" indent="1"/>
      <protection locked="0"/>
    </xf>
    <xf numFmtId="0" fontId="1" fillId="4" borderId="37" xfId="0" applyFont="1" applyFill="1" applyBorder="1" applyAlignment="1" applyProtection="1">
      <alignment horizontal="left" vertical="center" indent="1"/>
      <protection locked="0"/>
    </xf>
    <xf numFmtId="0" fontId="1" fillId="4" borderId="38" xfId="0" applyFont="1" applyFill="1" applyBorder="1" applyAlignment="1" applyProtection="1">
      <alignment horizontal="left" vertical="center" indent="1"/>
      <protection locked="0"/>
    </xf>
    <xf numFmtId="0" fontId="1" fillId="7" borderId="1" xfId="0" applyFont="1" applyFill="1" applyBorder="1" applyAlignment="1">
      <alignment horizontal="left" vertical="center" wrapText="1" indent="1"/>
    </xf>
    <xf numFmtId="0" fontId="1" fillId="7" borderId="2" xfId="0" applyFont="1" applyFill="1" applyBorder="1" applyAlignment="1">
      <alignment horizontal="left" vertical="center" wrapText="1" indent="1"/>
    </xf>
    <xf numFmtId="169" fontId="1" fillId="0" borderId="2" xfId="0" applyNumberFormat="1" applyFont="1" applyBorder="1" applyAlignment="1">
      <alignment horizontal="left" vertical="center" indent="1"/>
    </xf>
    <xf numFmtId="0" fontId="0" fillId="4" borderId="30" xfId="0" quotePrefix="1" applyFill="1" applyBorder="1" applyAlignment="1" applyProtection="1">
      <alignment horizontal="left" vertical="top" wrapText="1" indent="1"/>
      <protection locked="0"/>
    </xf>
    <xf numFmtId="0" fontId="0" fillId="4" borderId="5" xfId="0" quotePrefix="1" applyFill="1" applyBorder="1" applyAlignment="1" applyProtection="1">
      <alignment horizontal="left" vertical="top" wrapText="1" indent="1"/>
      <protection locked="0"/>
    </xf>
    <xf numFmtId="0" fontId="0" fillId="4" borderId="31" xfId="0" quotePrefix="1" applyFill="1" applyBorder="1" applyAlignment="1" applyProtection="1">
      <alignment horizontal="left" vertical="top" wrapText="1" indent="1"/>
      <protection locked="0"/>
    </xf>
    <xf numFmtId="0" fontId="0" fillId="4" borderId="6" xfId="0" quotePrefix="1" applyFill="1" applyBorder="1" applyAlignment="1" applyProtection="1">
      <alignment horizontal="left" vertical="top" wrapText="1" indent="1"/>
      <protection locked="0"/>
    </xf>
    <xf numFmtId="0" fontId="0" fillId="4" borderId="0" xfId="0" quotePrefix="1" applyFill="1" applyAlignment="1" applyProtection="1">
      <alignment horizontal="left" vertical="top" wrapText="1" indent="1"/>
      <protection locked="0"/>
    </xf>
    <xf numFmtId="0" fontId="0" fillId="4" borderId="7" xfId="0" quotePrefix="1" applyFill="1" applyBorder="1" applyAlignment="1" applyProtection="1">
      <alignment horizontal="left" vertical="top" wrapText="1" indent="1"/>
      <protection locked="0"/>
    </xf>
    <xf numFmtId="0" fontId="0" fillId="4" borderId="8" xfId="0" quotePrefix="1" applyFill="1" applyBorder="1" applyAlignment="1" applyProtection="1">
      <alignment horizontal="left" vertical="top" wrapText="1" indent="1"/>
      <protection locked="0"/>
    </xf>
    <xf numFmtId="0" fontId="0" fillId="4" borderId="4" xfId="0" quotePrefix="1" applyFill="1" applyBorder="1" applyAlignment="1" applyProtection="1">
      <alignment horizontal="left" vertical="top" wrapText="1" indent="1"/>
      <protection locked="0"/>
    </xf>
    <xf numFmtId="0" fontId="0" fillId="4" borderId="9" xfId="0" quotePrefix="1" applyFill="1" applyBorder="1" applyAlignment="1" applyProtection="1">
      <alignment horizontal="left" vertical="top" wrapText="1" indent="1"/>
      <protection locked="0"/>
    </xf>
    <xf numFmtId="0" fontId="0" fillId="0" borderId="27" xfId="0" applyBorder="1" applyAlignment="1">
      <alignment horizontal="left" vertical="center" indent="1"/>
    </xf>
    <xf numFmtId="169" fontId="0" fillId="0" borderId="25" xfId="0" applyNumberFormat="1" applyBorder="1" applyAlignment="1">
      <alignment horizontal="left" vertical="center" indent="1"/>
    </xf>
    <xf numFmtId="0" fontId="0" fillId="0" borderId="26" xfId="0" applyBorder="1" applyAlignment="1">
      <alignment horizontal="center" vertical="center"/>
    </xf>
    <xf numFmtId="0" fontId="0" fillId="8" borderId="32" xfId="0" applyFill="1" applyBorder="1" applyAlignment="1">
      <alignment horizontal="left" vertical="center" indent="1"/>
    </xf>
    <xf numFmtId="0" fontId="0" fillId="8" borderId="27" xfId="0" applyFill="1" applyBorder="1" applyAlignment="1">
      <alignment horizontal="left" vertical="center" indent="1"/>
    </xf>
    <xf numFmtId="169" fontId="0" fillId="8" borderId="27" xfId="0" applyNumberFormat="1" applyFill="1" applyBorder="1" applyAlignment="1">
      <alignment horizontal="left" vertical="center" indent="1"/>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9" fillId="2" borderId="0" xfId="0" applyFont="1" applyFill="1" applyAlignment="1">
      <alignment horizontal="left" vertical="center" indent="1"/>
    </xf>
    <xf numFmtId="0" fontId="22" fillId="2" borderId="0" xfId="2" quotePrefix="1" applyFont="1" applyFill="1" applyAlignment="1" applyProtection="1">
      <alignment horizontal="left" vertical="top" wrapText="1"/>
    </xf>
    <xf numFmtId="0" fontId="22" fillId="2" borderId="0" xfId="2" applyFont="1" applyFill="1" applyAlignment="1" applyProtection="1">
      <alignment horizontal="left" vertical="top" wrapText="1"/>
    </xf>
    <xf numFmtId="0" fontId="8" fillId="2" borderId="4" xfId="0" applyFont="1" applyFill="1" applyBorder="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34" fillId="0" borderId="30" xfId="0" applyFont="1" applyBorder="1" applyAlignment="1">
      <alignment horizontal="left" vertical="center" indent="1"/>
    </xf>
    <xf numFmtId="0" fontId="34" fillId="0" borderId="5" xfId="0" applyFont="1" applyBorder="1" applyAlignment="1">
      <alignment horizontal="left" vertical="center" indent="1"/>
    </xf>
    <xf numFmtId="0" fontId="1" fillId="11" borderId="46" xfId="0" applyFont="1" applyFill="1" applyBorder="1" applyAlignment="1">
      <alignment horizontal="left" vertical="center" wrapText="1" indent="1"/>
    </xf>
    <xf numFmtId="0" fontId="1" fillId="11" borderId="46" xfId="0" applyFont="1" applyFill="1" applyBorder="1" applyAlignment="1">
      <alignment horizontal="left" vertical="center" indent="1"/>
    </xf>
    <xf numFmtId="0" fontId="31" fillId="12" borderId="47" xfId="0" applyFont="1" applyFill="1" applyBorder="1" applyAlignment="1">
      <alignment horizontal="center" vertical="center"/>
    </xf>
    <xf numFmtId="0" fontId="31" fillId="12" borderId="48" xfId="0" applyFont="1" applyFill="1" applyBorder="1" applyAlignment="1">
      <alignment horizontal="center" vertical="center"/>
    </xf>
    <xf numFmtId="0" fontId="14" fillId="13" borderId="47" xfId="0" applyFont="1" applyFill="1" applyBorder="1" applyAlignment="1" applyProtection="1">
      <alignment horizontal="left" vertical="center" indent="1"/>
      <protection locked="0"/>
    </xf>
    <xf numFmtId="0" fontId="14" fillId="13" borderId="50" xfId="0" applyFont="1" applyFill="1" applyBorder="1" applyAlignment="1" applyProtection="1">
      <alignment horizontal="left" vertical="center" indent="1"/>
      <protection locked="0"/>
    </xf>
    <xf numFmtId="0" fontId="14" fillId="13" borderId="48" xfId="0" applyFont="1" applyFill="1" applyBorder="1" applyAlignment="1" applyProtection="1">
      <alignment horizontal="left" vertical="center" indent="1"/>
      <protection locked="0"/>
    </xf>
    <xf numFmtId="165" fontId="28" fillId="12" borderId="50" xfId="0" applyNumberFormat="1" applyFont="1" applyFill="1" applyBorder="1" applyAlignment="1">
      <alignment horizontal="right" vertical="center"/>
    </xf>
    <xf numFmtId="0" fontId="28" fillId="12" borderId="48" xfId="0" applyFont="1" applyFill="1" applyBorder="1" applyAlignment="1">
      <alignment horizontal="right" vertical="center"/>
    </xf>
    <xf numFmtId="0" fontId="35" fillId="0" borderId="0" xfId="4" applyFont="1" applyBorder="1" applyAlignment="1" applyProtection="1">
      <alignment horizontal="left" vertical="center" indent="1"/>
    </xf>
    <xf numFmtId="0" fontId="34" fillId="0" borderId="0" xfId="0" applyFont="1" applyAlignment="1">
      <alignment horizontal="left" vertical="center" indent="1"/>
    </xf>
    <xf numFmtId="0" fontId="34" fillId="14" borderId="0" xfId="0" applyFont="1" applyFill="1" applyAlignment="1" applyProtection="1">
      <alignment horizontal="left" vertical="center" indent="1"/>
      <protection locked="0"/>
    </xf>
    <xf numFmtId="0" fontId="35" fillId="0" borderId="6" xfId="4" applyFont="1" applyBorder="1" applyAlignment="1" applyProtection="1">
      <alignment horizontal="left" vertical="center" indent="1"/>
    </xf>
    <xf numFmtId="0" fontId="34" fillId="0" borderId="54" xfId="0" applyFont="1" applyBorder="1" applyAlignment="1">
      <alignment horizontal="left" vertical="center" indent="1"/>
    </xf>
    <xf numFmtId="0" fontId="34" fillId="0" borderId="6" xfId="0" applyFont="1" applyBorder="1" applyAlignment="1">
      <alignment horizontal="left" vertical="center" indent="1"/>
    </xf>
    <xf numFmtId="0" fontId="34" fillId="0" borderId="8" xfId="0" applyFont="1" applyBorder="1" applyAlignment="1">
      <alignment horizontal="left" vertical="center" indent="1"/>
    </xf>
    <xf numFmtId="0" fontId="34" fillId="0" borderId="4" xfId="0" applyFont="1" applyBorder="1" applyAlignment="1">
      <alignment horizontal="left" vertical="center" indent="1"/>
    </xf>
    <xf numFmtId="0" fontId="34" fillId="0" borderId="30" xfId="0" applyFont="1" applyBorder="1" applyAlignment="1">
      <alignment horizontal="left" vertical="center"/>
    </xf>
    <xf numFmtId="0" fontId="0" fillId="0" borderId="5" xfId="0" applyBorder="1" applyAlignment="1">
      <alignment horizontal="left" vertical="center"/>
    </xf>
    <xf numFmtId="0" fontId="22" fillId="0" borderId="8" xfId="0" applyFont="1" applyBorder="1" applyAlignment="1">
      <alignment horizontal="left" vertical="center" indent="1"/>
    </xf>
    <xf numFmtId="0" fontId="22" fillId="0" borderId="4" xfId="0" applyFont="1" applyBorder="1" applyAlignment="1">
      <alignment horizontal="left" vertical="center" indent="1"/>
    </xf>
    <xf numFmtId="0" fontId="0" fillId="14" borderId="55" xfId="0" quotePrefix="1" applyFill="1" applyBorder="1" applyAlignment="1" applyProtection="1">
      <alignment horizontal="left" vertical="top" wrapText="1" indent="1"/>
      <protection locked="0"/>
    </xf>
    <xf numFmtId="0" fontId="0" fillId="14" borderId="56" xfId="0" quotePrefix="1" applyFill="1" applyBorder="1" applyAlignment="1" applyProtection="1">
      <alignment horizontal="left" vertical="top" wrapText="1" indent="1"/>
      <protection locked="0"/>
    </xf>
    <xf numFmtId="0" fontId="0" fillId="14" borderId="57" xfId="0" quotePrefix="1" applyFill="1" applyBorder="1" applyAlignment="1" applyProtection="1">
      <alignment horizontal="left" vertical="top" wrapText="1" indent="1"/>
      <protection locked="0"/>
    </xf>
    <xf numFmtId="0" fontId="0" fillId="14" borderId="58" xfId="0" quotePrefix="1" applyFill="1" applyBorder="1" applyAlignment="1" applyProtection="1">
      <alignment horizontal="left" vertical="top" wrapText="1" indent="1"/>
      <protection locked="0"/>
    </xf>
    <xf numFmtId="0" fontId="0" fillId="14" borderId="0" xfId="0" quotePrefix="1" applyFill="1" applyAlignment="1" applyProtection="1">
      <alignment horizontal="left" vertical="top" wrapText="1" indent="1"/>
      <protection locked="0"/>
    </xf>
    <xf numFmtId="0" fontId="0" fillId="14" borderId="59" xfId="0" quotePrefix="1" applyFill="1" applyBorder="1" applyAlignment="1" applyProtection="1">
      <alignment horizontal="left" vertical="top" wrapText="1" indent="1"/>
      <protection locked="0"/>
    </xf>
    <xf numFmtId="0" fontId="0" fillId="14" borderId="60" xfId="0" quotePrefix="1" applyFill="1" applyBorder="1" applyAlignment="1" applyProtection="1">
      <alignment horizontal="left" vertical="top" wrapText="1" indent="1"/>
      <protection locked="0"/>
    </xf>
    <xf numFmtId="0" fontId="0" fillId="14" borderId="61" xfId="0" quotePrefix="1" applyFill="1" applyBorder="1" applyAlignment="1" applyProtection="1">
      <alignment horizontal="left" vertical="top" wrapText="1" indent="1"/>
      <protection locked="0"/>
    </xf>
    <xf numFmtId="0" fontId="0" fillId="14" borderId="62" xfId="0" quotePrefix="1" applyFill="1" applyBorder="1" applyAlignment="1" applyProtection="1">
      <alignment horizontal="left" vertical="top" wrapText="1" indent="1"/>
      <protection locked="0"/>
    </xf>
    <xf numFmtId="0" fontId="1" fillId="11" borderId="86" xfId="0" applyFont="1" applyFill="1" applyBorder="1" applyAlignment="1">
      <alignment horizontal="left" vertical="center" wrapText="1" indent="1"/>
    </xf>
    <xf numFmtId="171" fontId="1" fillId="0" borderId="63" xfId="3" quotePrefix="1" applyNumberFormat="1" applyFont="1" applyFill="1" applyBorder="1" applyAlignment="1" applyProtection="1">
      <alignment horizontal="center" vertical="center"/>
    </xf>
    <xf numFmtId="170" fontId="1" fillId="0" borderId="71" xfId="0" applyNumberFormat="1" applyFont="1" applyBorder="1" applyAlignment="1">
      <alignment horizontal="center" vertical="center"/>
    </xf>
    <xf numFmtId="170" fontId="1" fillId="0" borderId="71" xfId="0" applyNumberFormat="1" applyFont="1" applyBorder="1" applyAlignment="1">
      <alignment horizontal="left" vertical="center" indent="2"/>
    </xf>
    <xf numFmtId="0" fontId="1" fillId="0" borderId="71" xfId="0" applyFont="1" applyBorder="1" applyAlignment="1">
      <alignment horizontal="center" vertical="center"/>
    </xf>
    <xf numFmtId="0" fontId="1" fillId="0" borderId="72" xfId="0" applyFont="1" applyBorder="1" applyAlignment="1">
      <alignment horizontal="center" vertical="center"/>
    </xf>
    <xf numFmtId="171" fontId="1" fillId="0" borderId="71" xfId="3" quotePrefix="1" applyNumberFormat="1" applyFont="1" applyFill="1" applyBorder="1" applyAlignment="1" applyProtection="1">
      <alignment horizontal="center" vertical="center"/>
    </xf>
    <xf numFmtId="171" fontId="1" fillId="0" borderId="72" xfId="3" quotePrefix="1" applyNumberFormat="1" applyFont="1" applyFill="1" applyBorder="1" applyAlignment="1" applyProtection="1">
      <alignment horizontal="center" vertical="center"/>
    </xf>
    <xf numFmtId="170" fontId="1" fillId="18" borderId="68" xfId="0" applyNumberFormat="1" applyFont="1" applyFill="1" applyBorder="1" applyAlignment="1" applyProtection="1">
      <alignment horizontal="center" vertical="center"/>
      <protection locked="0"/>
    </xf>
    <xf numFmtId="170" fontId="1" fillId="18" borderId="69" xfId="0" applyNumberFormat="1" applyFont="1" applyFill="1" applyBorder="1" applyAlignment="1" applyProtection="1">
      <alignment horizontal="center" vertical="center"/>
      <protection locked="0"/>
    </xf>
    <xf numFmtId="170" fontId="1" fillId="18" borderId="0" xfId="0" applyNumberFormat="1" applyFont="1" applyFill="1" applyAlignment="1" applyProtection="1">
      <alignment horizontal="center" vertical="center"/>
      <protection locked="0"/>
    </xf>
    <xf numFmtId="0" fontId="1" fillId="0" borderId="71" xfId="0" applyFont="1" applyBorder="1" applyAlignment="1">
      <alignment horizontal="right" vertical="center"/>
    </xf>
    <xf numFmtId="0" fontId="1" fillId="18" borderId="85" xfId="0" applyFont="1" applyFill="1" applyBorder="1" applyAlignment="1" applyProtection="1">
      <alignment horizontal="center" vertical="center"/>
      <protection locked="0"/>
    </xf>
    <xf numFmtId="0" fontId="14" fillId="17" borderId="65" xfId="0" applyFont="1" applyFill="1" applyBorder="1" applyAlignment="1" applyProtection="1">
      <alignment horizontal="left" vertical="center" indent="1"/>
      <protection locked="0"/>
    </xf>
    <xf numFmtId="0" fontId="28" fillId="16" borderId="65" xfId="0" applyFont="1" applyFill="1" applyBorder="1" applyAlignment="1">
      <alignment horizontal="right" vertical="center"/>
    </xf>
    <xf numFmtId="14" fontId="14" fillId="17" borderId="65" xfId="0" applyNumberFormat="1" applyFont="1" applyFill="1" applyBorder="1" applyAlignment="1" applyProtection="1">
      <alignment horizontal="center" vertical="center"/>
      <protection locked="0"/>
    </xf>
    <xf numFmtId="0" fontId="14" fillId="17" borderId="65" xfId="0" applyFont="1" applyFill="1" applyBorder="1" applyAlignment="1" applyProtection="1">
      <alignment horizontal="center" vertical="center"/>
      <protection locked="0"/>
    </xf>
    <xf numFmtId="14" fontId="28" fillId="16" borderId="65" xfId="0" applyNumberFormat="1" applyFont="1" applyFill="1" applyBorder="1" applyAlignment="1">
      <alignment horizontal="center" vertical="center"/>
    </xf>
    <xf numFmtId="0" fontId="28" fillId="16" borderId="65" xfId="0" applyFont="1" applyFill="1" applyBorder="1" applyAlignment="1">
      <alignment horizontal="center" vertical="center"/>
    </xf>
    <xf numFmtId="0" fontId="1" fillId="0" borderId="0" xfId="0" applyFont="1" applyAlignment="1">
      <alignment horizontal="right" vertical="center"/>
    </xf>
    <xf numFmtId="0" fontId="1" fillId="18" borderId="67" xfId="0" applyFont="1" applyFill="1" applyBorder="1" applyAlignment="1" applyProtection="1">
      <alignment horizontal="center" vertical="center"/>
      <protection locked="0"/>
    </xf>
    <xf numFmtId="0" fontId="1" fillId="11" borderId="0" xfId="0" applyFont="1" applyFill="1" applyAlignment="1">
      <alignment horizontal="left" vertical="center" wrapText="1" indent="1"/>
    </xf>
    <xf numFmtId="0" fontId="1" fillId="11" borderId="0" xfId="0" applyFont="1" applyFill="1" applyAlignment="1">
      <alignment horizontal="left" vertical="center" indent="1"/>
    </xf>
    <xf numFmtId="0" fontId="21" fillId="18" borderId="77" xfId="0" quotePrefix="1" applyFont="1" applyFill="1" applyBorder="1" applyAlignment="1" applyProtection="1">
      <alignment horizontal="left" vertical="top" wrapText="1"/>
      <protection locked="0"/>
    </xf>
    <xf numFmtId="0" fontId="21" fillId="18" borderId="78" xfId="0" quotePrefix="1" applyFont="1" applyFill="1" applyBorder="1" applyAlignment="1" applyProtection="1">
      <alignment horizontal="left" vertical="top" wrapText="1"/>
      <protection locked="0"/>
    </xf>
    <xf numFmtId="0" fontId="21" fillId="18" borderId="79" xfId="0" quotePrefix="1" applyFont="1" applyFill="1" applyBorder="1" applyAlignment="1" applyProtection="1">
      <alignment horizontal="left" vertical="top" wrapText="1"/>
      <protection locked="0"/>
    </xf>
    <xf numFmtId="0" fontId="21" fillId="18" borderId="80" xfId="0" quotePrefix="1" applyFont="1" applyFill="1" applyBorder="1" applyAlignment="1" applyProtection="1">
      <alignment horizontal="left" vertical="top" wrapText="1"/>
      <protection locked="0"/>
    </xf>
    <xf numFmtId="0" fontId="21" fillId="18" borderId="0" xfId="0" quotePrefix="1" applyFont="1" applyFill="1" applyAlignment="1" applyProtection="1">
      <alignment horizontal="left" vertical="top" wrapText="1"/>
      <protection locked="0"/>
    </xf>
    <xf numFmtId="0" fontId="21" fillId="18" borderId="81" xfId="0" quotePrefix="1" applyFont="1" applyFill="1" applyBorder="1" applyAlignment="1" applyProtection="1">
      <alignment horizontal="left" vertical="top" wrapText="1"/>
      <protection locked="0"/>
    </xf>
    <xf numFmtId="0" fontId="21" fillId="18" borderId="82" xfId="0" quotePrefix="1" applyFont="1" applyFill="1" applyBorder="1" applyAlignment="1" applyProtection="1">
      <alignment horizontal="left" vertical="top" wrapText="1"/>
      <protection locked="0"/>
    </xf>
    <xf numFmtId="0" fontId="21" fillId="18" borderId="83" xfId="0" quotePrefix="1" applyFont="1" applyFill="1" applyBorder="1" applyAlignment="1" applyProtection="1">
      <alignment horizontal="left" vertical="top" wrapText="1"/>
      <protection locked="0"/>
    </xf>
    <xf numFmtId="0" fontId="21" fillId="18" borderId="84" xfId="0" quotePrefix="1" applyFont="1" applyFill="1" applyBorder="1" applyAlignment="1" applyProtection="1">
      <alignment horizontal="left" vertical="top" wrapText="1"/>
      <protection locked="0"/>
    </xf>
    <xf numFmtId="0" fontId="1" fillId="11" borderId="87" xfId="0" applyFont="1" applyFill="1" applyBorder="1" applyAlignment="1">
      <alignment horizontal="left" vertical="center" wrapText="1" indent="1"/>
    </xf>
    <xf numFmtId="0" fontId="1" fillId="11" borderId="87" xfId="0" applyFont="1" applyFill="1" applyBorder="1" applyAlignment="1">
      <alignment horizontal="left" vertical="center" indent="1"/>
    </xf>
    <xf numFmtId="0" fontId="1" fillId="2" borderId="41" xfId="0" applyFont="1" applyFill="1" applyBorder="1" applyAlignment="1">
      <alignment horizontal="left" vertical="center" wrapText="1"/>
    </xf>
    <xf numFmtId="0" fontId="45" fillId="0" borderId="0" xfId="0" applyFont="1" applyAlignment="1">
      <alignment horizontal="left" vertical="top" wrapText="1"/>
    </xf>
    <xf numFmtId="0" fontId="51" fillId="0" borderId="0" xfId="0" applyFont="1" applyAlignment="1">
      <alignment horizontal="left" vertical="top" wrapText="1"/>
    </xf>
    <xf numFmtId="0" fontId="44" fillId="0" borderId="0" xfId="0" applyFont="1" applyAlignment="1">
      <alignment horizontal="left" vertical="top" wrapText="1"/>
    </xf>
    <xf numFmtId="0" fontId="45" fillId="0" borderId="90"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9" xfId="0" applyFont="1" applyBorder="1" applyAlignment="1">
      <alignment horizontal="center" vertical="center" wrapText="1"/>
    </xf>
    <xf numFmtId="0" fontId="53" fillId="19" borderId="92" xfId="0" applyFont="1" applyFill="1" applyBorder="1" applyAlignment="1">
      <alignment horizontal="center" vertical="center" wrapText="1"/>
    </xf>
    <xf numFmtId="0" fontId="53" fillId="19" borderId="0" xfId="0" applyFont="1" applyFill="1" applyAlignment="1">
      <alignment horizontal="center" vertical="center" wrapText="1"/>
    </xf>
    <xf numFmtId="0" fontId="53" fillId="19" borderId="88" xfId="0" applyFont="1" applyFill="1" applyBorder="1" applyAlignment="1">
      <alignment horizontal="center" vertical="center" wrapText="1"/>
    </xf>
    <xf numFmtId="0" fontId="45" fillId="0" borderId="0" xfId="0" applyFont="1" applyAlignment="1">
      <alignment horizontal="left" vertical="top" wrapText="1" indent="3"/>
    </xf>
    <xf numFmtId="0" fontId="45" fillId="0" borderId="95"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97" xfId="0" applyFont="1" applyBorder="1" applyAlignment="1">
      <alignment horizontal="center" vertical="center" wrapText="1"/>
    </xf>
  </cellXfs>
  <cellStyles count="8">
    <cellStyle name="60% - Accent6" xfId="2" builtinId="52"/>
    <cellStyle name="Comma" xfId="6" builtinId="3"/>
    <cellStyle name="Currency" xfId="7" builtinId="4"/>
    <cellStyle name="Heading 1" xfId="5" builtinId="16"/>
    <cellStyle name="Hyperlink" xfId="4" builtinId="8"/>
    <cellStyle name="Normal" xfId="0" builtinId="0"/>
    <cellStyle name="Percent" xfId="3" builtinId="5"/>
    <cellStyle name="Title" xfId="1" builtinId="15"/>
  </cellStyles>
  <dxfs count="13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s>
  <tableStyles count="0" defaultTableStyle="TableStyleMedium2" defaultPivotStyle="PivotStyleLight16"/>
  <colors>
    <mruColors>
      <color rgb="FF00B2E3"/>
      <color rgb="FF003A5D"/>
      <color rgb="FFB16FF4"/>
      <color rgb="FF70AD47"/>
      <color rgb="FFC6E0B4"/>
      <color rgb="FFACD292"/>
      <color rgb="FFDDDDDD"/>
      <color rgb="FFFF6600"/>
      <color rgb="FF41719C"/>
      <color rgb="FF0A3A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P$7" lockText="1"/>
</file>

<file path=xl/ctrlProps/ctrlProp10.xml><?xml version="1.0" encoding="utf-8"?>
<formControlPr xmlns="http://schemas.microsoft.com/office/spreadsheetml/2009/9/main" objectType="CheckBox" fmlaLink="$Q$8" lockText="1"/>
</file>

<file path=xl/ctrlProps/ctrlProp11.xml><?xml version="1.0" encoding="utf-8"?>
<formControlPr xmlns="http://schemas.microsoft.com/office/spreadsheetml/2009/9/main" objectType="CheckBox" fmlaLink="$Q$9" lockText="1"/>
</file>

<file path=xl/ctrlProps/ctrlProp12.xml><?xml version="1.0" encoding="utf-8"?>
<formControlPr xmlns="http://schemas.microsoft.com/office/spreadsheetml/2009/9/main" objectType="CheckBox" fmlaLink="$Q$10" lockText="1"/>
</file>

<file path=xl/ctrlProps/ctrlProp13.xml><?xml version="1.0" encoding="utf-8"?>
<formControlPr xmlns="http://schemas.microsoft.com/office/spreadsheetml/2009/9/main" objectType="CheckBox" fmlaLink="$Q$11" lockText="1"/>
</file>

<file path=xl/ctrlProps/ctrlProp14.xml><?xml version="1.0" encoding="utf-8"?>
<formControlPr xmlns="http://schemas.microsoft.com/office/spreadsheetml/2009/9/main" objectType="CheckBox" fmlaLink="$Q$12" lockText="1"/>
</file>

<file path=xl/ctrlProps/ctrlProp15.xml><?xml version="1.0" encoding="utf-8"?>
<formControlPr xmlns="http://schemas.microsoft.com/office/spreadsheetml/2009/9/main" objectType="CheckBox" fmlaLink="$Q$13" lockText="1"/>
</file>

<file path=xl/ctrlProps/ctrlProp16.xml><?xml version="1.0" encoding="utf-8"?>
<formControlPr xmlns="http://schemas.microsoft.com/office/spreadsheetml/2009/9/main" objectType="CheckBox" fmlaLink="$Q$14" lockText="1"/>
</file>

<file path=xl/ctrlProps/ctrlProp17.xml><?xml version="1.0" encoding="utf-8"?>
<formControlPr xmlns="http://schemas.microsoft.com/office/spreadsheetml/2009/9/main" objectType="CheckBox" fmlaLink="$P$16" lockText="1"/>
</file>

<file path=xl/ctrlProps/ctrlProp18.xml><?xml version="1.0" encoding="utf-8"?>
<formControlPr xmlns="http://schemas.microsoft.com/office/spreadsheetml/2009/9/main" objectType="CheckBox" fmlaLink="$P$17" lockText="1"/>
</file>

<file path=xl/ctrlProps/ctrlProp19.xml><?xml version="1.0" encoding="utf-8"?>
<formControlPr xmlns="http://schemas.microsoft.com/office/spreadsheetml/2009/9/main" objectType="CheckBox" fmlaLink="$P$18" lockText="1"/>
</file>

<file path=xl/ctrlProps/ctrlProp2.xml><?xml version="1.0" encoding="utf-8"?>
<formControlPr xmlns="http://schemas.microsoft.com/office/spreadsheetml/2009/9/main" objectType="CheckBox" fmlaLink="$Q$7" lockText="1"/>
</file>

<file path=xl/ctrlProps/ctrlProp20.xml><?xml version="1.0" encoding="utf-8"?>
<formControlPr xmlns="http://schemas.microsoft.com/office/spreadsheetml/2009/9/main" objectType="CheckBox" fmlaLink="$P$20" lockText="1"/>
</file>

<file path=xl/ctrlProps/ctrlProp21.xml><?xml version="1.0" encoding="utf-8"?>
<formControlPr xmlns="http://schemas.microsoft.com/office/spreadsheetml/2009/9/main" objectType="CheckBox" fmlaLink="$P$21" lockText="1"/>
</file>

<file path=xl/ctrlProps/ctrlProp22.xml><?xml version="1.0" encoding="utf-8"?>
<formControlPr xmlns="http://schemas.microsoft.com/office/spreadsheetml/2009/9/main" objectType="CheckBox" fmlaLink="$P$22" lockText="1"/>
</file>

<file path=xl/ctrlProps/ctrlProp23.xml><?xml version="1.0" encoding="utf-8"?>
<formControlPr xmlns="http://schemas.microsoft.com/office/spreadsheetml/2009/9/main" objectType="CheckBox" fmlaLink="$P$28" lockText="1"/>
</file>

<file path=xl/ctrlProps/ctrlProp24.xml><?xml version="1.0" encoding="utf-8"?>
<formControlPr xmlns="http://schemas.microsoft.com/office/spreadsheetml/2009/9/main" objectType="CheckBox" fmlaLink="$P$29" lockText="1"/>
</file>

<file path=xl/ctrlProps/ctrlProp25.xml><?xml version="1.0" encoding="utf-8"?>
<formControlPr xmlns="http://schemas.microsoft.com/office/spreadsheetml/2009/9/main" objectType="CheckBox" fmlaLink="$P$30" lockText="1"/>
</file>

<file path=xl/ctrlProps/ctrlProp26.xml><?xml version="1.0" encoding="utf-8"?>
<formControlPr xmlns="http://schemas.microsoft.com/office/spreadsheetml/2009/9/main" objectType="CheckBox" fmlaLink="$Q$16" lockText="1"/>
</file>

<file path=xl/ctrlProps/ctrlProp27.xml><?xml version="1.0" encoding="utf-8"?>
<formControlPr xmlns="http://schemas.microsoft.com/office/spreadsheetml/2009/9/main" objectType="CheckBox" fmlaLink="$Q$17" lockText="1"/>
</file>

<file path=xl/ctrlProps/ctrlProp28.xml><?xml version="1.0" encoding="utf-8"?>
<formControlPr xmlns="http://schemas.microsoft.com/office/spreadsheetml/2009/9/main" objectType="CheckBox" fmlaLink="$Q$18" lockText="1"/>
</file>

<file path=xl/ctrlProps/ctrlProp29.xml><?xml version="1.0" encoding="utf-8"?>
<formControlPr xmlns="http://schemas.microsoft.com/office/spreadsheetml/2009/9/main" objectType="CheckBox" fmlaLink="$Q$20" lockText="1"/>
</file>

<file path=xl/ctrlProps/ctrlProp3.xml><?xml version="1.0" encoding="utf-8"?>
<formControlPr xmlns="http://schemas.microsoft.com/office/spreadsheetml/2009/9/main" objectType="CheckBox" fmlaLink="$P$8" lockText="1"/>
</file>

<file path=xl/ctrlProps/ctrlProp30.xml><?xml version="1.0" encoding="utf-8"?>
<formControlPr xmlns="http://schemas.microsoft.com/office/spreadsheetml/2009/9/main" objectType="CheckBox" fmlaLink="$Q$21" lockText="1"/>
</file>

<file path=xl/ctrlProps/ctrlProp31.xml><?xml version="1.0" encoding="utf-8"?>
<formControlPr xmlns="http://schemas.microsoft.com/office/spreadsheetml/2009/9/main" objectType="CheckBox" fmlaLink="$Q$22" lockText="1"/>
</file>

<file path=xl/ctrlProps/ctrlProp32.xml><?xml version="1.0" encoding="utf-8"?>
<formControlPr xmlns="http://schemas.microsoft.com/office/spreadsheetml/2009/9/main" objectType="CheckBox" fmlaLink="$Q$28" lockText="1"/>
</file>

<file path=xl/ctrlProps/ctrlProp33.xml><?xml version="1.0" encoding="utf-8"?>
<formControlPr xmlns="http://schemas.microsoft.com/office/spreadsheetml/2009/9/main" objectType="CheckBox" fmlaLink="$Q$29" lockText="1"/>
</file>

<file path=xl/ctrlProps/ctrlProp34.xml><?xml version="1.0" encoding="utf-8"?>
<formControlPr xmlns="http://schemas.microsoft.com/office/spreadsheetml/2009/9/main" objectType="CheckBox" fmlaLink="$Q$30" lockText="1"/>
</file>

<file path=xl/ctrlProps/ctrlProp35.xml><?xml version="1.0" encoding="utf-8"?>
<formControlPr xmlns="http://schemas.microsoft.com/office/spreadsheetml/2009/9/main" objectType="CheckBox" fmlaLink="$P$32" lockText="1"/>
</file>

<file path=xl/ctrlProps/ctrlProp36.xml><?xml version="1.0" encoding="utf-8"?>
<formControlPr xmlns="http://schemas.microsoft.com/office/spreadsheetml/2009/9/main" objectType="CheckBox" fmlaLink="$P$33" lockText="1"/>
</file>

<file path=xl/ctrlProps/ctrlProp37.xml><?xml version="1.0" encoding="utf-8"?>
<formControlPr xmlns="http://schemas.microsoft.com/office/spreadsheetml/2009/9/main" objectType="CheckBox" fmlaLink="$P$34" lockText="1"/>
</file>

<file path=xl/ctrlProps/ctrlProp38.xml><?xml version="1.0" encoding="utf-8"?>
<formControlPr xmlns="http://schemas.microsoft.com/office/spreadsheetml/2009/9/main" objectType="CheckBox" fmlaLink="$P$36" lockText="1"/>
</file>

<file path=xl/ctrlProps/ctrlProp39.xml><?xml version="1.0" encoding="utf-8"?>
<formControlPr xmlns="http://schemas.microsoft.com/office/spreadsheetml/2009/9/main" objectType="CheckBox" fmlaLink="$P$37" lockText="1"/>
</file>

<file path=xl/ctrlProps/ctrlProp4.xml><?xml version="1.0" encoding="utf-8"?>
<formControlPr xmlns="http://schemas.microsoft.com/office/spreadsheetml/2009/9/main" objectType="CheckBox" fmlaLink="$P$9" lockText="1"/>
</file>

<file path=xl/ctrlProps/ctrlProp40.xml><?xml version="1.0" encoding="utf-8"?>
<formControlPr xmlns="http://schemas.microsoft.com/office/spreadsheetml/2009/9/main" objectType="CheckBox" fmlaLink="$P$38" lockText="1"/>
</file>

<file path=xl/ctrlProps/ctrlProp41.xml><?xml version="1.0" encoding="utf-8"?>
<formControlPr xmlns="http://schemas.microsoft.com/office/spreadsheetml/2009/9/main" objectType="CheckBox" fmlaLink="$P$44" lockText="1"/>
</file>

<file path=xl/ctrlProps/ctrlProp42.xml><?xml version="1.0" encoding="utf-8"?>
<formControlPr xmlns="http://schemas.microsoft.com/office/spreadsheetml/2009/9/main" objectType="CheckBox" fmlaLink="$P$45" lockText="1"/>
</file>

<file path=xl/ctrlProps/ctrlProp43.xml><?xml version="1.0" encoding="utf-8"?>
<formControlPr xmlns="http://schemas.microsoft.com/office/spreadsheetml/2009/9/main" objectType="CheckBox" fmlaLink="$P$46" lockText="1"/>
</file>

<file path=xl/ctrlProps/ctrlProp44.xml><?xml version="1.0" encoding="utf-8"?>
<formControlPr xmlns="http://schemas.microsoft.com/office/spreadsheetml/2009/9/main" objectType="CheckBox" fmlaLink="$Q$32" lockText="1"/>
</file>

<file path=xl/ctrlProps/ctrlProp45.xml><?xml version="1.0" encoding="utf-8"?>
<formControlPr xmlns="http://schemas.microsoft.com/office/spreadsheetml/2009/9/main" objectType="CheckBox" fmlaLink="$Q$33" lockText="1"/>
</file>

<file path=xl/ctrlProps/ctrlProp46.xml><?xml version="1.0" encoding="utf-8"?>
<formControlPr xmlns="http://schemas.microsoft.com/office/spreadsheetml/2009/9/main" objectType="CheckBox" fmlaLink="$Q$34" lockText="1"/>
</file>

<file path=xl/ctrlProps/ctrlProp47.xml><?xml version="1.0" encoding="utf-8"?>
<formControlPr xmlns="http://schemas.microsoft.com/office/spreadsheetml/2009/9/main" objectType="CheckBox" fmlaLink="$Q$36" lockText="1"/>
</file>

<file path=xl/ctrlProps/ctrlProp48.xml><?xml version="1.0" encoding="utf-8"?>
<formControlPr xmlns="http://schemas.microsoft.com/office/spreadsheetml/2009/9/main" objectType="CheckBox" fmlaLink="$Q$37" lockText="1"/>
</file>

<file path=xl/ctrlProps/ctrlProp49.xml><?xml version="1.0" encoding="utf-8"?>
<formControlPr xmlns="http://schemas.microsoft.com/office/spreadsheetml/2009/9/main" objectType="CheckBox" fmlaLink="$Q$38" lockText="1"/>
</file>

<file path=xl/ctrlProps/ctrlProp5.xml><?xml version="1.0" encoding="utf-8"?>
<formControlPr xmlns="http://schemas.microsoft.com/office/spreadsheetml/2009/9/main" objectType="CheckBox" fmlaLink="$P$10" lockText="1"/>
</file>

<file path=xl/ctrlProps/ctrlProp50.xml><?xml version="1.0" encoding="utf-8"?>
<formControlPr xmlns="http://schemas.microsoft.com/office/spreadsheetml/2009/9/main" objectType="CheckBox" fmlaLink="$Q$44" lockText="1"/>
</file>

<file path=xl/ctrlProps/ctrlProp51.xml><?xml version="1.0" encoding="utf-8"?>
<formControlPr xmlns="http://schemas.microsoft.com/office/spreadsheetml/2009/9/main" objectType="CheckBox" fmlaLink="$Q$45" lockText="1"/>
</file>

<file path=xl/ctrlProps/ctrlProp52.xml><?xml version="1.0" encoding="utf-8"?>
<formControlPr xmlns="http://schemas.microsoft.com/office/spreadsheetml/2009/9/main" objectType="CheckBox" fmlaLink="$Q$46" lockText="1"/>
</file>

<file path=xl/ctrlProps/ctrlProp53.xml><?xml version="1.0" encoding="utf-8"?>
<formControlPr xmlns="http://schemas.microsoft.com/office/spreadsheetml/2009/9/main" objectType="CheckBox" fmlaLink="$P$49" lockText="1"/>
</file>

<file path=xl/ctrlProps/ctrlProp54.xml><?xml version="1.0" encoding="utf-8"?>
<formControlPr xmlns="http://schemas.microsoft.com/office/spreadsheetml/2009/9/main" objectType="CheckBox" fmlaLink="$P$50" lockText="1"/>
</file>

<file path=xl/ctrlProps/ctrlProp55.xml><?xml version="1.0" encoding="utf-8"?>
<formControlPr xmlns="http://schemas.microsoft.com/office/spreadsheetml/2009/9/main" objectType="CheckBox" fmlaLink="$P$52" lockText="1"/>
</file>

<file path=xl/ctrlProps/ctrlProp56.xml><?xml version="1.0" encoding="utf-8"?>
<formControlPr xmlns="http://schemas.microsoft.com/office/spreadsheetml/2009/9/main" objectType="CheckBox" fmlaLink="$P$53" lockText="1"/>
</file>

<file path=xl/ctrlProps/ctrlProp57.xml><?xml version="1.0" encoding="utf-8"?>
<formControlPr xmlns="http://schemas.microsoft.com/office/spreadsheetml/2009/9/main" objectType="CheckBox" fmlaLink="$P$55" lockText="1"/>
</file>

<file path=xl/ctrlProps/ctrlProp58.xml><?xml version="1.0" encoding="utf-8"?>
<formControlPr xmlns="http://schemas.microsoft.com/office/spreadsheetml/2009/9/main" objectType="CheckBox" fmlaLink="$P$56" lockText="1"/>
</file>

<file path=xl/ctrlProps/ctrlProp59.xml><?xml version="1.0" encoding="utf-8"?>
<formControlPr xmlns="http://schemas.microsoft.com/office/spreadsheetml/2009/9/main" objectType="CheckBox" fmlaLink="$Q$49" lockText="1"/>
</file>

<file path=xl/ctrlProps/ctrlProp6.xml><?xml version="1.0" encoding="utf-8"?>
<formControlPr xmlns="http://schemas.microsoft.com/office/spreadsheetml/2009/9/main" objectType="CheckBox" fmlaLink="$P$11" lockText="1"/>
</file>

<file path=xl/ctrlProps/ctrlProp60.xml><?xml version="1.0" encoding="utf-8"?>
<formControlPr xmlns="http://schemas.microsoft.com/office/spreadsheetml/2009/9/main" objectType="CheckBox" fmlaLink="$Q$50" lockText="1"/>
</file>

<file path=xl/ctrlProps/ctrlProp61.xml><?xml version="1.0" encoding="utf-8"?>
<formControlPr xmlns="http://schemas.microsoft.com/office/spreadsheetml/2009/9/main" objectType="CheckBox" fmlaLink="$Q$52" lockText="1"/>
</file>

<file path=xl/ctrlProps/ctrlProp62.xml><?xml version="1.0" encoding="utf-8"?>
<formControlPr xmlns="http://schemas.microsoft.com/office/spreadsheetml/2009/9/main" objectType="CheckBox" fmlaLink="$Q$53" lockText="1"/>
</file>

<file path=xl/ctrlProps/ctrlProp63.xml><?xml version="1.0" encoding="utf-8"?>
<formControlPr xmlns="http://schemas.microsoft.com/office/spreadsheetml/2009/9/main" objectType="CheckBox" fmlaLink="$Q$55" lockText="1"/>
</file>

<file path=xl/ctrlProps/ctrlProp64.xml><?xml version="1.0" encoding="utf-8"?>
<formControlPr xmlns="http://schemas.microsoft.com/office/spreadsheetml/2009/9/main" objectType="CheckBox" fmlaLink="$Q$56" lockText="1"/>
</file>

<file path=xl/ctrlProps/ctrlProp65.xml><?xml version="1.0" encoding="utf-8"?>
<formControlPr xmlns="http://schemas.microsoft.com/office/spreadsheetml/2009/9/main" objectType="CheckBox" fmlaLink="$P$24" lockText="1"/>
</file>

<file path=xl/ctrlProps/ctrlProp66.xml><?xml version="1.0" encoding="utf-8"?>
<formControlPr xmlns="http://schemas.microsoft.com/office/spreadsheetml/2009/9/main" objectType="CheckBox" fmlaLink="$P$25" lockText="1"/>
</file>

<file path=xl/ctrlProps/ctrlProp67.xml><?xml version="1.0" encoding="utf-8"?>
<formControlPr xmlns="http://schemas.microsoft.com/office/spreadsheetml/2009/9/main" objectType="CheckBox" fmlaLink="$P$26" lockText="1"/>
</file>

<file path=xl/ctrlProps/ctrlProp68.xml><?xml version="1.0" encoding="utf-8"?>
<formControlPr xmlns="http://schemas.microsoft.com/office/spreadsheetml/2009/9/main" objectType="CheckBox" fmlaLink="$Q$24" lockText="1"/>
</file>

<file path=xl/ctrlProps/ctrlProp69.xml><?xml version="1.0" encoding="utf-8"?>
<formControlPr xmlns="http://schemas.microsoft.com/office/spreadsheetml/2009/9/main" objectType="CheckBox" fmlaLink="$Q$25" lockText="1"/>
</file>

<file path=xl/ctrlProps/ctrlProp7.xml><?xml version="1.0" encoding="utf-8"?>
<formControlPr xmlns="http://schemas.microsoft.com/office/spreadsheetml/2009/9/main" objectType="CheckBox" fmlaLink="$P$12" lockText="1"/>
</file>

<file path=xl/ctrlProps/ctrlProp70.xml><?xml version="1.0" encoding="utf-8"?>
<formControlPr xmlns="http://schemas.microsoft.com/office/spreadsheetml/2009/9/main" objectType="CheckBox" fmlaLink="$Q$26" lockText="1"/>
</file>

<file path=xl/ctrlProps/ctrlProp71.xml><?xml version="1.0" encoding="utf-8"?>
<formControlPr xmlns="http://schemas.microsoft.com/office/spreadsheetml/2009/9/main" objectType="CheckBox" fmlaLink="$P$40" lockText="1"/>
</file>

<file path=xl/ctrlProps/ctrlProp72.xml><?xml version="1.0" encoding="utf-8"?>
<formControlPr xmlns="http://schemas.microsoft.com/office/spreadsheetml/2009/9/main" objectType="CheckBox" fmlaLink="$P$41" lockText="1"/>
</file>

<file path=xl/ctrlProps/ctrlProp73.xml><?xml version="1.0" encoding="utf-8"?>
<formControlPr xmlns="http://schemas.microsoft.com/office/spreadsheetml/2009/9/main" objectType="CheckBox" fmlaLink="$P$42" lockText="1"/>
</file>

<file path=xl/ctrlProps/ctrlProp74.xml><?xml version="1.0" encoding="utf-8"?>
<formControlPr xmlns="http://schemas.microsoft.com/office/spreadsheetml/2009/9/main" objectType="CheckBox" fmlaLink="$Q$40" lockText="1"/>
</file>

<file path=xl/ctrlProps/ctrlProp75.xml><?xml version="1.0" encoding="utf-8"?>
<formControlPr xmlns="http://schemas.microsoft.com/office/spreadsheetml/2009/9/main" objectType="CheckBox" fmlaLink="$Q$41" lockText="1"/>
</file>

<file path=xl/ctrlProps/ctrlProp76.xml><?xml version="1.0" encoding="utf-8"?>
<formControlPr xmlns="http://schemas.microsoft.com/office/spreadsheetml/2009/9/main" objectType="CheckBox" fmlaLink="$Q$42" lockText="1"/>
</file>

<file path=xl/ctrlProps/ctrlProp8.xml><?xml version="1.0" encoding="utf-8"?>
<formControlPr xmlns="http://schemas.microsoft.com/office/spreadsheetml/2009/9/main" objectType="CheckBox" fmlaLink="$P$13" lockText="1"/>
</file>

<file path=xl/ctrlProps/ctrlProp9.xml><?xml version="1.0" encoding="utf-8"?>
<formControlPr xmlns="http://schemas.microsoft.com/office/spreadsheetml/2009/9/main" objectType="CheckBox" fmlaLink="$P$14" lockText="1"/>
</file>

<file path=xl/drawings/_rels/drawing1.xml.rels><?xml version="1.0" encoding="UTF-8" standalone="yes"?>
<Relationships xmlns="http://schemas.openxmlformats.org/package/2006/relationships"><Relationship Id="rId3" Type="http://schemas.openxmlformats.org/officeDocument/2006/relationships/hyperlink" Target="#'Help Document'!A1"/><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11</xdr:col>
      <xdr:colOff>829206</xdr:colOff>
      <xdr:row>0</xdr:row>
      <xdr:rowOff>123825</xdr:rowOff>
    </xdr:from>
    <xdr:to>
      <xdr:col>13</xdr:col>
      <xdr:colOff>266881</xdr:colOff>
      <xdr:row>0</xdr:row>
      <xdr:rowOff>447675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4489" y="123825"/>
          <a:ext cx="1033562" cy="323850"/>
        </a:xfrm>
        <a:prstGeom prst="rect">
          <a:avLst/>
        </a:prstGeom>
      </xdr:spPr>
    </xdr:pic>
    <xdr:clientData/>
  </xdr:twoCellAnchor>
  <xdr:twoCellAnchor editAs="oneCell">
    <xdr:from>
      <xdr:col>3</xdr:col>
      <xdr:colOff>2284204</xdr:colOff>
      <xdr:row>88</xdr:row>
      <xdr:rowOff>44929</xdr:rowOff>
    </xdr:from>
    <xdr:to>
      <xdr:col>5</xdr:col>
      <xdr:colOff>251606</xdr:colOff>
      <xdr:row>88</xdr:row>
      <xdr:rowOff>225549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2479" y="20799904"/>
          <a:ext cx="1729777" cy="180620"/>
        </a:xfrm>
        <a:prstGeom prst="rect">
          <a:avLst/>
        </a:prstGeom>
      </xdr:spPr>
    </xdr:pic>
    <xdr:clientData/>
  </xdr:twoCellAnchor>
  <xdr:twoCellAnchor>
    <xdr:from>
      <xdr:col>7</xdr:col>
      <xdr:colOff>320039</xdr:colOff>
      <xdr:row>4</xdr:row>
      <xdr:rowOff>68580</xdr:rowOff>
    </xdr:from>
    <xdr:to>
      <xdr:col>7</xdr:col>
      <xdr:colOff>438911</xdr:colOff>
      <xdr:row>4</xdr:row>
      <xdr:rowOff>205165</xdr:rowOff>
    </xdr:to>
    <xdr:sp macro="" textlink="">
      <xdr:nvSpPr>
        <xdr:cNvPr id="169" name="Right Arrow 168">
          <a:extLst>
            <a:ext uri="{FF2B5EF4-FFF2-40B4-BE49-F238E27FC236}">
              <a16:creationId xmlns:a16="http://schemas.microsoft.com/office/drawing/2014/main" id="{00000000-0008-0000-0000-0000A9000000}"/>
            </a:ext>
          </a:extLst>
        </xdr:cNvPr>
        <xdr:cNvSpPr/>
      </xdr:nvSpPr>
      <xdr:spPr>
        <a:xfrm>
          <a:off x="6330314" y="2383155"/>
          <a:ext cx="118872"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342901</xdr:colOff>
      <xdr:row>1</xdr:row>
      <xdr:rowOff>1457325</xdr:rowOff>
    </xdr:from>
    <xdr:to>
      <xdr:col>3</xdr:col>
      <xdr:colOff>1333501</xdr:colOff>
      <xdr:row>1</xdr:row>
      <xdr:rowOff>1609725</xdr:rowOff>
    </xdr:to>
    <xdr:sp macro="" textlink="">
      <xdr:nvSpPr>
        <xdr:cNvPr id="55" name="Rectangle 54">
          <a:hlinkClick xmlns:r="http://schemas.openxmlformats.org/officeDocument/2006/relationships" r:id="rId3"/>
          <a:extLst>
            <a:ext uri="{FF2B5EF4-FFF2-40B4-BE49-F238E27FC236}">
              <a16:creationId xmlns:a16="http://schemas.microsoft.com/office/drawing/2014/main" id="{00000000-0008-0000-0000-000037000000}"/>
            </a:ext>
          </a:extLst>
        </xdr:cNvPr>
        <xdr:cNvSpPr/>
      </xdr:nvSpPr>
      <xdr:spPr>
        <a:xfrm>
          <a:off x="1781176" y="1971675"/>
          <a:ext cx="99060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1</xdr:row>
      <xdr:rowOff>1228725</xdr:rowOff>
    </xdr:from>
    <xdr:to>
      <xdr:col>3</xdr:col>
      <xdr:colOff>133350</xdr:colOff>
      <xdr:row>1</xdr:row>
      <xdr:rowOff>1428750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5000" t="12500" b="43750"/>
        <a:stretch/>
      </xdr:blipFill>
      <xdr:spPr bwMode="auto">
        <a:xfrm>
          <a:off x="904875" y="1743075"/>
          <a:ext cx="666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829206</xdr:colOff>
      <xdr:row>0</xdr:row>
      <xdr:rowOff>123825</xdr:rowOff>
    </xdr:from>
    <xdr:to>
      <xdr:col>13</xdr:col>
      <xdr:colOff>266881</xdr:colOff>
      <xdr:row>0</xdr:row>
      <xdr:rowOff>447675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7481" y="123825"/>
          <a:ext cx="980725" cy="3238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2266950</xdr:colOff>
          <xdr:row>6</xdr:row>
          <xdr:rowOff>69850</xdr:rowOff>
        </xdr:from>
        <xdr:to>
          <xdr:col>3</xdr:col>
          <xdr:colOff>2476500</xdr:colOff>
          <xdr:row>6</xdr:row>
          <xdr:rowOff>279400</xdr:rowOff>
        </xdr:to>
        <xdr:sp macro="" textlink="">
          <xdr:nvSpPr>
            <xdr:cNvPr id="6147" name="Check Box 3" descr="Annualized"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xdr:row>
          <xdr:rowOff>69850</xdr:rowOff>
        </xdr:from>
        <xdr:to>
          <xdr:col>7</xdr:col>
          <xdr:colOff>419100</xdr:colOff>
          <xdr:row>6</xdr:row>
          <xdr:rowOff>279400</xdr:rowOff>
        </xdr:to>
        <xdr:sp macro="" textlink="">
          <xdr:nvSpPr>
            <xdr:cNvPr id="6148" name="Check Box 4" descr="Annualized"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7</xdr:row>
          <xdr:rowOff>69850</xdr:rowOff>
        </xdr:from>
        <xdr:to>
          <xdr:col>3</xdr:col>
          <xdr:colOff>2476500</xdr:colOff>
          <xdr:row>7</xdr:row>
          <xdr:rowOff>279400</xdr:rowOff>
        </xdr:to>
        <xdr:sp macro="" textlink="">
          <xdr:nvSpPr>
            <xdr:cNvPr id="6149" name="Check Box 5" descr="Annualized"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8</xdr:row>
          <xdr:rowOff>69850</xdr:rowOff>
        </xdr:from>
        <xdr:to>
          <xdr:col>3</xdr:col>
          <xdr:colOff>2476500</xdr:colOff>
          <xdr:row>8</xdr:row>
          <xdr:rowOff>279400</xdr:rowOff>
        </xdr:to>
        <xdr:sp macro="" textlink="">
          <xdr:nvSpPr>
            <xdr:cNvPr id="6150" name="Check Box 6" descr="Annualized"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9</xdr:row>
          <xdr:rowOff>69850</xdr:rowOff>
        </xdr:from>
        <xdr:to>
          <xdr:col>3</xdr:col>
          <xdr:colOff>2476500</xdr:colOff>
          <xdr:row>9</xdr:row>
          <xdr:rowOff>279400</xdr:rowOff>
        </xdr:to>
        <xdr:sp macro="" textlink="">
          <xdr:nvSpPr>
            <xdr:cNvPr id="6151" name="Check Box 7" descr="Annualized"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10</xdr:row>
          <xdr:rowOff>69850</xdr:rowOff>
        </xdr:from>
        <xdr:to>
          <xdr:col>3</xdr:col>
          <xdr:colOff>2476500</xdr:colOff>
          <xdr:row>10</xdr:row>
          <xdr:rowOff>279400</xdr:rowOff>
        </xdr:to>
        <xdr:sp macro="" textlink="">
          <xdr:nvSpPr>
            <xdr:cNvPr id="6152" name="Check Box 8" descr="Annualized"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11</xdr:row>
          <xdr:rowOff>69850</xdr:rowOff>
        </xdr:from>
        <xdr:to>
          <xdr:col>3</xdr:col>
          <xdr:colOff>2476500</xdr:colOff>
          <xdr:row>11</xdr:row>
          <xdr:rowOff>279400</xdr:rowOff>
        </xdr:to>
        <xdr:sp macro="" textlink="">
          <xdr:nvSpPr>
            <xdr:cNvPr id="6153" name="Check Box 9" descr="Annualized"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12</xdr:row>
          <xdr:rowOff>69850</xdr:rowOff>
        </xdr:from>
        <xdr:to>
          <xdr:col>3</xdr:col>
          <xdr:colOff>2476500</xdr:colOff>
          <xdr:row>12</xdr:row>
          <xdr:rowOff>279400</xdr:rowOff>
        </xdr:to>
        <xdr:sp macro="" textlink="">
          <xdr:nvSpPr>
            <xdr:cNvPr id="6154" name="Check Box 10" descr="Annualized"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13</xdr:row>
          <xdr:rowOff>69850</xdr:rowOff>
        </xdr:from>
        <xdr:to>
          <xdr:col>3</xdr:col>
          <xdr:colOff>2476500</xdr:colOff>
          <xdr:row>13</xdr:row>
          <xdr:rowOff>279400</xdr:rowOff>
        </xdr:to>
        <xdr:sp macro="" textlink="">
          <xdr:nvSpPr>
            <xdr:cNvPr id="6155" name="Check Box 11" descr="Annualized"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7</xdr:row>
          <xdr:rowOff>69850</xdr:rowOff>
        </xdr:from>
        <xdr:to>
          <xdr:col>7</xdr:col>
          <xdr:colOff>419100</xdr:colOff>
          <xdr:row>7</xdr:row>
          <xdr:rowOff>279400</xdr:rowOff>
        </xdr:to>
        <xdr:sp macro="" textlink="">
          <xdr:nvSpPr>
            <xdr:cNvPr id="6156" name="Check Box 12" descr="Annualized"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69850</xdr:rowOff>
        </xdr:from>
        <xdr:to>
          <xdr:col>7</xdr:col>
          <xdr:colOff>419100</xdr:colOff>
          <xdr:row>8</xdr:row>
          <xdr:rowOff>279400</xdr:rowOff>
        </xdr:to>
        <xdr:sp macro="" textlink="">
          <xdr:nvSpPr>
            <xdr:cNvPr id="6157" name="Check Box 13" descr="Annualized"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69850</xdr:rowOff>
        </xdr:from>
        <xdr:to>
          <xdr:col>7</xdr:col>
          <xdr:colOff>419100</xdr:colOff>
          <xdr:row>9</xdr:row>
          <xdr:rowOff>279400</xdr:rowOff>
        </xdr:to>
        <xdr:sp macro="" textlink="">
          <xdr:nvSpPr>
            <xdr:cNvPr id="6158" name="Check Box 14" descr="Annualized"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69850</xdr:rowOff>
        </xdr:from>
        <xdr:to>
          <xdr:col>7</xdr:col>
          <xdr:colOff>419100</xdr:colOff>
          <xdr:row>10</xdr:row>
          <xdr:rowOff>279400</xdr:rowOff>
        </xdr:to>
        <xdr:sp macro="" textlink="">
          <xdr:nvSpPr>
            <xdr:cNvPr id="6159" name="Check Box 15" descr="Annualized"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69850</xdr:rowOff>
        </xdr:from>
        <xdr:to>
          <xdr:col>7</xdr:col>
          <xdr:colOff>419100</xdr:colOff>
          <xdr:row>11</xdr:row>
          <xdr:rowOff>279400</xdr:rowOff>
        </xdr:to>
        <xdr:sp macro="" textlink="">
          <xdr:nvSpPr>
            <xdr:cNvPr id="6160" name="Check Box 16" descr="Annualized"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69850</xdr:rowOff>
        </xdr:from>
        <xdr:to>
          <xdr:col>7</xdr:col>
          <xdr:colOff>419100</xdr:colOff>
          <xdr:row>12</xdr:row>
          <xdr:rowOff>279400</xdr:rowOff>
        </xdr:to>
        <xdr:sp macro="" textlink="">
          <xdr:nvSpPr>
            <xdr:cNvPr id="6161" name="Check Box 17" descr="Annualized"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69850</xdr:rowOff>
        </xdr:from>
        <xdr:to>
          <xdr:col>7</xdr:col>
          <xdr:colOff>419100</xdr:colOff>
          <xdr:row>13</xdr:row>
          <xdr:rowOff>279400</xdr:rowOff>
        </xdr:to>
        <xdr:sp macro="" textlink="">
          <xdr:nvSpPr>
            <xdr:cNvPr id="6162" name="Check Box 18" descr="Annualized"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15</xdr:row>
          <xdr:rowOff>69850</xdr:rowOff>
        </xdr:from>
        <xdr:to>
          <xdr:col>3</xdr:col>
          <xdr:colOff>2476500</xdr:colOff>
          <xdr:row>15</xdr:row>
          <xdr:rowOff>279400</xdr:rowOff>
        </xdr:to>
        <xdr:sp macro="" textlink="">
          <xdr:nvSpPr>
            <xdr:cNvPr id="6163" name="Check Box 19" descr="Annualized"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16</xdr:row>
          <xdr:rowOff>69850</xdr:rowOff>
        </xdr:from>
        <xdr:to>
          <xdr:col>3</xdr:col>
          <xdr:colOff>2476500</xdr:colOff>
          <xdr:row>16</xdr:row>
          <xdr:rowOff>279400</xdr:rowOff>
        </xdr:to>
        <xdr:sp macro="" textlink="">
          <xdr:nvSpPr>
            <xdr:cNvPr id="6164" name="Check Box 20" descr="Annualized"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17</xdr:row>
          <xdr:rowOff>69850</xdr:rowOff>
        </xdr:from>
        <xdr:to>
          <xdr:col>3</xdr:col>
          <xdr:colOff>2476500</xdr:colOff>
          <xdr:row>17</xdr:row>
          <xdr:rowOff>279400</xdr:rowOff>
        </xdr:to>
        <xdr:sp macro="" textlink="">
          <xdr:nvSpPr>
            <xdr:cNvPr id="6165" name="Check Box 21" descr="Annualized"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19</xdr:row>
          <xdr:rowOff>69850</xdr:rowOff>
        </xdr:from>
        <xdr:to>
          <xdr:col>3</xdr:col>
          <xdr:colOff>2476500</xdr:colOff>
          <xdr:row>19</xdr:row>
          <xdr:rowOff>279400</xdr:rowOff>
        </xdr:to>
        <xdr:sp macro="" textlink="">
          <xdr:nvSpPr>
            <xdr:cNvPr id="6166" name="Check Box 22" descr="Annualized"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20</xdr:row>
          <xdr:rowOff>69850</xdr:rowOff>
        </xdr:from>
        <xdr:to>
          <xdr:col>3</xdr:col>
          <xdr:colOff>2476500</xdr:colOff>
          <xdr:row>20</xdr:row>
          <xdr:rowOff>279400</xdr:rowOff>
        </xdr:to>
        <xdr:sp macro="" textlink="">
          <xdr:nvSpPr>
            <xdr:cNvPr id="6167" name="Check Box 23" descr="Annualized"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21</xdr:row>
          <xdr:rowOff>69850</xdr:rowOff>
        </xdr:from>
        <xdr:to>
          <xdr:col>3</xdr:col>
          <xdr:colOff>2476500</xdr:colOff>
          <xdr:row>21</xdr:row>
          <xdr:rowOff>279400</xdr:rowOff>
        </xdr:to>
        <xdr:sp macro="" textlink="">
          <xdr:nvSpPr>
            <xdr:cNvPr id="6168" name="Check Box 24" descr="Annualized"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27</xdr:row>
          <xdr:rowOff>69850</xdr:rowOff>
        </xdr:from>
        <xdr:to>
          <xdr:col>3</xdr:col>
          <xdr:colOff>2476500</xdr:colOff>
          <xdr:row>27</xdr:row>
          <xdr:rowOff>279400</xdr:rowOff>
        </xdr:to>
        <xdr:sp macro="" textlink="">
          <xdr:nvSpPr>
            <xdr:cNvPr id="6169" name="Check Box 25" descr="Annualized"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28</xdr:row>
          <xdr:rowOff>69850</xdr:rowOff>
        </xdr:from>
        <xdr:to>
          <xdr:col>3</xdr:col>
          <xdr:colOff>2476500</xdr:colOff>
          <xdr:row>28</xdr:row>
          <xdr:rowOff>279400</xdr:rowOff>
        </xdr:to>
        <xdr:sp macro="" textlink="">
          <xdr:nvSpPr>
            <xdr:cNvPr id="6170" name="Check Box 26" descr="Annualized"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29</xdr:row>
          <xdr:rowOff>69850</xdr:rowOff>
        </xdr:from>
        <xdr:to>
          <xdr:col>3</xdr:col>
          <xdr:colOff>2476500</xdr:colOff>
          <xdr:row>29</xdr:row>
          <xdr:rowOff>279400</xdr:rowOff>
        </xdr:to>
        <xdr:sp macro="" textlink="">
          <xdr:nvSpPr>
            <xdr:cNvPr id="6171" name="Check Box 27" descr="Annualized"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69850</xdr:rowOff>
        </xdr:from>
        <xdr:to>
          <xdr:col>7</xdr:col>
          <xdr:colOff>419100</xdr:colOff>
          <xdr:row>15</xdr:row>
          <xdr:rowOff>279400</xdr:rowOff>
        </xdr:to>
        <xdr:sp macro="" textlink="">
          <xdr:nvSpPr>
            <xdr:cNvPr id="6172" name="Check Box 28" descr="Annualized"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16</xdr:row>
          <xdr:rowOff>69850</xdr:rowOff>
        </xdr:from>
        <xdr:to>
          <xdr:col>7</xdr:col>
          <xdr:colOff>419100</xdr:colOff>
          <xdr:row>16</xdr:row>
          <xdr:rowOff>279400</xdr:rowOff>
        </xdr:to>
        <xdr:sp macro="" textlink="">
          <xdr:nvSpPr>
            <xdr:cNvPr id="6173" name="Check Box 29" descr="Annualized"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69850</xdr:rowOff>
        </xdr:from>
        <xdr:to>
          <xdr:col>7</xdr:col>
          <xdr:colOff>419100</xdr:colOff>
          <xdr:row>17</xdr:row>
          <xdr:rowOff>279400</xdr:rowOff>
        </xdr:to>
        <xdr:sp macro="" textlink="">
          <xdr:nvSpPr>
            <xdr:cNvPr id="6174" name="Check Box 30" descr="Annualized"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69850</xdr:rowOff>
        </xdr:from>
        <xdr:to>
          <xdr:col>7</xdr:col>
          <xdr:colOff>419100</xdr:colOff>
          <xdr:row>19</xdr:row>
          <xdr:rowOff>279400</xdr:rowOff>
        </xdr:to>
        <xdr:sp macro="" textlink="">
          <xdr:nvSpPr>
            <xdr:cNvPr id="6175" name="Check Box 31" descr="Annualized"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69850</xdr:rowOff>
        </xdr:from>
        <xdr:to>
          <xdr:col>7</xdr:col>
          <xdr:colOff>419100</xdr:colOff>
          <xdr:row>20</xdr:row>
          <xdr:rowOff>279400</xdr:rowOff>
        </xdr:to>
        <xdr:sp macro="" textlink="">
          <xdr:nvSpPr>
            <xdr:cNvPr id="6176" name="Check Box 32" descr="Annualized"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69850</xdr:rowOff>
        </xdr:from>
        <xdr:to>
          <xdr:col>7</xdr:col>
          <xdr:colOff>419100</xdr:colOff>
          <xdr:row>21</xdr:row>
          <xdr:rowOff>279400</xdr:rowOff>
        </xdr:to>
        <xdr:sp macro="" textlink="">
          <xdr:nvSpPr>
            <xdr:cNvPr id="6177" name="Check Box 33" descr="Annualized"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69850</xdr:rowOff>
        </xdr:from>
        <xdr:to>
          <xdr:col>7</xdr:col>
          <xdr:colOff>419100</xdr:colOff>
          <xdr:row>27</xdr:row>
          <xdr:rowOff>279400</xdr:rowOff>
        </xdr:to>
        <xdr:sp macro="" textlink="">
          <xdr:nvSpPr>
            <xdr:cNvPr id="6178" name="Check Box 34" descr="Annualized"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69850</xdr:rowOff>
        </xdr:from>
        <xdr:to>
          <xdr:col>7</xdr:col>
          <xdr:colOff>419100</xdr:colOff>
          <xdr:row>28</xdr:row>
          <xdr:rowOff>279400</xdr:rowOff>
        </xdr:to>
        <xdr:sp macro="" textlink="">
          <xdr:nvSpPr>
            <xdr:cNvPr id="6179" name="Check Box 35" descr="Annualized"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69850</xdr:rowOff>
        </xdr:from>
        <xdr:to>
          <xdr:col>7</xdr:col>
          <xdr:colOff>419100</xdr:colOff>
          <xdr:row>29</xdr:row>
          <xdr:rowOff>279400</xdr:rowOff>
        </xdr:to>
        <xdr:sp macro="" textlink="">
          <xdr:nvSpPr>
            <xdr:cNvPr id="6180" name="Check Box 36" descr="Annualized"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31</xdr:row>
          <xdr:rowOff>69850</xdr:rowOff>
        </xdr:from>
        <xdr:to>
          <xdr:col>3</xdr:col>
          <xdr:colOff>2476500</xdr:colOff>
          <xdr:row>31</xdr:row>
          <xdr:rowOff>279400</xdr:rowOff>
        </xdr:to>
        <xdr:sp macro="" textlink="">
          <xdr:nvSpPr>
            <xdr:cNvPr id="6199" name="Check Box 55" descr="Annualized"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32</xdr:row>
          <xdr:rowOff>69850</xdr:rowOff>
        </xdr:from>
        <xdr:to>
          <xdr:col>3</xdr:col>
          <xdr:colOff>2476500</xdr:colOff>
          <xdr:row>32</xdr:row>
          <xdr:rowOff>279400</xdr:rowOff>
        </xdr:to>
        <xdr:sp macro="" textlink="">
          <xdr:nvSpPr>
            <xdr:cNvPr id="6200" name="Check Box 56" descr="Annualized"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33</xdr:row>
          <xdr:rowOff>69850</xdr:rowOff>
        </xdr:from>
        <xdr:to>
          <xdr:col>3</xdr:col>
          <xdr:colOff>2476500</xdr:colOff>
          <xdr:row>33</xdr:row>
          <xdr:rowOff>279400</xdr:rowOff>
        </xdr:to>
        <xdr:sp macro="" textlink="">
          <xdr:nvSpPr>
            <xdr:cNvPr id="6201" name="Check Box 57" descr="Annualized"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35</xdr:row>
          <xdr:rowOff>69850</xdr:rowOff>
        </xdr:from>
        <xdr:to>
          <xdr:col>3</xdr:col>
          <xdr:colOff>2476500</xdr:colOff>
          <xdr:row>35</xdr:row>
          <xdr:rowOff>279400</xdr:rowOff>
        </xdr:to>
        <xdr:sp macro="" textlink="">
          <xdr:nvSpPr>
            <xdr:cNvPr id="6202" name="Check Box 58" descr="Annualized"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36</xdr:row>
          <xdr:rowOff>69850</xdr:rowOff>
        </xdr:from>
        <xdr:to>
          <xdr:col>3</xdr:col>
          <xdr:colOff>2476500</xdr:colOff>
          <xdr:row>36</xdr:row>
          <xdr:rowOff>279400</xdr:rowOff>
        </xdr:to>
        <xdr:sp macro="" textlink="">
          <xdr:nvSpPr>
            <xdr:cNvPr id="6203" name="Check Box 59" descr="Annualized"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37</xdr:row>
          <xdr:rowOff>69850</xdr:rowOff>
        </xdr:from>
        <xdr:to>
          <xdr:col>3</xdr:col>
          <xdr:colOff>2476500</xdr:colOff>
          <xdr:row>37</xdr:row>
          <xdr:rowOff>279400</xdr:rowOff>
        </xdr:to>
        <xdr:sp macro="" textlink="">
          <xdr:nvSpPr>
            <xdr:cNvPr id="6204" name="Check Box 60" descr="Annualized"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43</xdr:row>
          <xdr:rowOff>69850</xdr:rowOff>
        </xdr:from>
        <xdr:to>
          <xdr:col>3</xdr:col>
          <xdr:colOff>2476500</xdr:colOff>
          <xdr:row>43</xdr:row>
          <xdr:rowOff>279400</xdr:rowOff>
        </xdr:to>
        <xdr:sp macro="" textlink="">
          <xdr:nvSpPr>
            <xdr:cNvPr id="6205" name="Check Box 61" descr="Annualized"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44</xdr:row>
          <xdr:rowOff>69850</xdr:rowOff>
        </xdr:from>
        <xdr:to>
          <xdr:col>3</xdr:col>
          <xdr:colOff>2476500</xdr:colOff>
          <xdr:row>44</xdr:row>
          <xdr:rowOff>279400</xdr:rowOff>
        </xdr:to>
        <xdr:sp macro="" textlink="">
          <xdr:nvSpPr>
            <xdr:cNvPr id="6206" name="Check Box 62" descr="Annualized"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45</xdr:row>
          <xdr:rowOff>69850</xdr:rowOff>
        </xdr:from>
        <xdr:to>
          <xdr:col>3</xdr:col>
          <xdr:colOff>2476500</xdr:colOff>
          <xdr:row>45</xdr:row>
          <xdr:rowOff>279400</xdr:rowOff>
        </xdr:to>
        <xdr:sp macro="" textlink="">
          <xdr:nvSpPr>
            <xdr:cNvPr id="6207" name="Check Box 63" descr="Annualized"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69850</xdr:rowOff>
        </xdr:from>
        <xdr:to>
          <xdr:col>7</xdr:col>
          <xdr:colOff>419100</xdr:colOff>
          <xdr:row>31</xdr:row>
          <xdr:rowOff>279400</xdr:rowOff>
        </xdr:to>
        <xdr:sp macro="" textlink="">
          <xdr:nvSpPr>
            <xdr:cNvPr id="6208" name="Check Box 64" descr="Annualized"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32</xdr:row>
          <xdr:rowOff>69850</xdr:rowOff>
        </xdr:from>
        <xdr:to>
          <xdr:col>7</xdr:col>
          <xdr:colOff>419100</xdr:colOff>
          <xdr:row>32</xdr:row>
          <xdr:rowOff>279400</xdr:rowOff>
        </xdr:to>
        <xdr:sp macro="" textlink="">
          <xdr:nvSpPr>
            <xdr:cNvPr id="6209" name="Check Box 65" descr="Annualized"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69850</xdr:rowOff>
        </xdr:from>
        <xdr:to>
          <xdr:col>7</xdr:col>
          <xdr:colOff>419100</xdr:colOff>
          <xdr:row>33</xdr:row>
          <xdr:rowOff>279400</xdr:rowOff>
        </xdr:to>
        <xdr:sp macro="" textlink="">
          <xdr:nvSpPr>
            <xdr:cNvPr id="6210" name="Check Box 66" descr="Annualized"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69850</xdr:rowOff>
        </xdr:from>
        <xdr:to>
          <xdr:col>7</xdr:col>
          <xdr:colOff>419100</xdr:colOff>
          <xdr:row>35</xdr:row>
          <xdr:rowOff>279400</xdr:rowOff>
        </xdr:to>
        <xdr:sp macro="" textlink="">
          <xdr:nvSpPr>
            <xdr:cNvPr id="6211" name="Check Box 67" descr="Annualized"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69850</xdr:rowOff>
        </xdr:from>
        <xdr:to>
          <xdr:col>7</xdr:col>
          <xdr:colOff>419100</xdr:colOff>
          <xdr:row>36</xdr:row>
          <xdr:rowOff>279400</xdr:rowOff>
        </xdr:to>
        <xdr:sp macro="" textlink="">
          <xdr:nvSpPr>
            <xdr:cNvPr id="6212" name="Check Box 68" descr="Annualized"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37</xdr:row>
          <xdr:rowOff>69850</xdr:rowOff>
        </xdr:from>
        <xdr:to>
          <xdr:col>7</xdr:col>
          <xdr:colOff>419100</xdr:colOff>
          <xdr:row>37</xdr:row>
          <xdr:rowOff>279400</xdr:rowOff>
        </xdr:to>
        <xdr:sp macro="" textlink="">
          <xdr:nvSpPr>
            <xdr:cNvPr id="6213" name="Check Box 69" descr="Annualized"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69850</xdr:rowOff>
        </xdr:from>
        <xdr:to>
          <xdr:col>7</xdr:col>
          <xdr:colOff>419100</xdr:colOff>
          <xdr:row>43</xdr:row>
          <xdr:rowOff>279400</xdr:rowOff>
        </xdr:to>
        <xdr:sp macro="" textlink="">
          <xdr:nvSpPr>
            <xdr:cNvPr id="6214" name="Check Box 70" descr="Annualized"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69850</xdr:rowOff>
        </xdr:from>
        <xdr:to>
          <xdr:col>7</xdr:col>
          <xdr:colOff>419100</xdr:colOff>
          <xdr:row>44</xdr:row>
          <xdr:rowOff>279400</xdr:rowOff>
        </xdr:to>
        <xdr:sp macro="" textlink="">
          <xdr:nvSpPr>
            <xdr:cNvPr id="6215" name="Check Box 71" descr="Annualized"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45</xdr:row>
          <xdr:rowOff>69850</xdr:rowOff>
        </xdr:from>
        <xdr:to>
          <xdr:col>7</xdr:col>
          <xdr:colOff>419100</xdr:colOff>
          <xdr:row>45</xdr:row>
          <xdr:rowOff>279400</xdr:rowOff>
        </xdr:to>
        <xdr:sp macro="" textlink="">
          <xdr:nvSpPr>
            <xdr:cNvPr id="6216" name="Check Box 72" descr="Annualized"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48</xdr:row>
          <xdr:rowOff>69850</xdr:rowOff>
        </xdr:from>
        <xdr:to>
          <xdr:col>3</xdr:col>
          <xdr:colOff>2476500</xdr:colOff>
          <xdr:row>48</xdr:row>
          <xdr:rowOff>279400</xdr:rowOff>
        </xdr:to>
        <xdr:sp macro="" textlink="">
          <xdr:nvSpPr>
            <xdr:cNvPr id="6235" name="Check Box 91" descr="Annualized"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49</xdr:row>
          <xdr:rowOff>69850</xdr:rowOff>
        </xdr:from>
        <xdr:to>
          <xdr:col>3</xdr:col>
          <xdr:colOff>2476500</xdr:colOff>
          <xdr:row>49</xdr:row>
          <xdr:rowOff>279400</xdr:rowOff>
        </xdr:to>
        <xdr:sp macro="" textlink="">
          <xdr:nvSpPr>
            <xdr:cNvPr id="6236" name="Check Box 92" descr="Annualized"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51</xdr:row>
          <xdr:rowOff>69850</xdr:rowOff>
        </xdr:from>
        <xdr:to>
          <xdr:col>3</xdr:col>
          <xdr:colOff>2476500</xdr:colOff>
          <xdr:row>51</xdr:row>
          <xdr:rowOff>279400</xdr:rowOff>
        </xdr:to>
        <xdr:sp macro="" textlink="">
          <xdr:nvSpPr>
            <xdr:cNvPr id="6237" name="Check Box 93" descr="Annualized"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52</xdr:row>
          <xdr:rowOff>69850</xdr:rowOff>
        </xdr:from>
        <xdr:to>
          <xdr:col>3</xdr:col>
          <xdr:colOff>2476500</xdr:colOff>
          <xdr:row>52</xdr:row>
          <xdr:rowOff>279400</xdr:rowOff>
        </xdr:to>
        <xdr:sp macro="" textlink="">
          <xdr:nvSpPr>
            <xdr:cNvPr id="6238" name="Check Box 94" descr="Annualized"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54</xdr:row>
          <xdr:rowOff>69850</xdr:rowOff>
        </xdr:from>
        <xdr:to>
          <xdr:col>3</xdr:col>
          <xdr:colOff>2476500</xdr:colOff>
          <xdr:row>54</xdr:row>
          <xdr:rowOff>279400</xdr:rowOff>
        </xdr:to>
        <xdr:sp macro="" textlink="">
          <xdr:nvSpPr>
            <xdr:cNvPr id="6239" name="Check Box 95" descr="Annualized"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55</xdr:row>
          <xdr:rowOff>69850</xdr:rowOff>
        </xdr:from>
        <xdr:to>
          <xdr:col>3</xdr:col>
          <xdr:colOff>2476500</xdr:colOff>
          <xdr:row>55</xdr:row>
          <xdr:rowOff>279400</xdr:rowOff>
        </xdr:to>
        <xdr:sp macro="" textlink="">
          <xdr:nvSpPr>
            <xdr:cNvPr id="6240" name="Check Box 96" descr="Annualized"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48</xdr:row>
          <xdr:rowOff>69850</xdr:rowOff>
        </xdr:from>
        <xdr:to>
          <xdr:col>7</xdr:col>
          <xdr:colOff>419100</xdr:colOff>
          <xdr:row>48</xdr:row>
          <xdr:rowOff>279400</xdr:rowOff>
        </xdr:to>
        <xdr:sp macro="" textlink="">
          <xdr:nvSpPr>
            <xdr:cNvPr id="6241" name="Check Box 97" descr="Annualized"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49</xdr:row>
          <xdr:rowOff>69850</xdr:rowOff>
        </xdr:from>
        <xdr:to>
          <xdr:col>7</xdr:col>
          <xdr:colOff>419100</xdr:colOff>
          <xdr:row>49</xdr:row>
          <xdr:rowOff>279400</xdr:rowOff>
        </xdr:to>
        <xdr:sp macro="" textlink="">
          <xdr:nvSpPr>
            <xdr:cNvPr id="6242" name="Check Box 98" descr="Annualized"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51</xdr:row>
          <xdr:rowOff>69850</xdr:rowOff>
        </xdr:from>
        <xdr:to>
          <xdr:col>7</xdr:col>
          <xdr:colOff>419100</xdr:colOff>
          <xdr:row>51</xdr:row>
          <xdr:rowOff>279400</xdr:rowOff>
        </xdr:to>
        <xdr:sp macro="" textlink="">
          <xdr:nvSpPr>
            <xdr:cNvPr id="6243" name="Check Box 99" descr="Annualized"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69850</xdr:rowOff>
        </xdr:from>
        <xdr:to>
          <xdr:col>7</xdr:col>
          <xdr:colOff>419100</xdr:colOff>
          <xdr:row>52</xdr:row>
          <xdr:rowOff>279400</xdr:rowOff>
        </xdr:to>
        <xdr:sp macro="" textlink="">
          <xdr:nvSpPr>
            <xdr:cNvPr id="6244" name="Check Box 100" descr="Annualized"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54</xdr:row>
          <xdr:rowOff>69850</xdr:rowOff>
        </xdr:from>
        <xdr:to>
          <xdr:col>7</xdr:col>
          <xdr:colOff>419100</xdr:colOff>
          <xdr:row>54</xdr:row>
          <xdr:rowOff>279400</xdr:rowOff>
        </xdr:to>
        <xdr:sp macro="" textlink="">
          <xdr:nvSpPr>
            <xdr:cNvPr id="6245" name="Check Box 101" descr="Annualized"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69850</xdr:rowOff>
        </xdr:from>
        <xdr:to>
          <xdr:col>7</xdr:col>
          <xdr:colOff>419100</xdr:colOff>
          <xdr:row>55</xdr:row>
          <xdr:rowOff>279400</xdr:rowOff>
        </xdr:to>
        <xdr:sp macro="" textlink="">
          <xdr:nvSpPr>
            <xdr:cNvPr id="6246" name="Check Box 102" descr="Annualized"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194095</xdr:colOff>
      <xdr:row>2</xdr:row>
      <xdr:rowOff>552450</xdr:rowOff>
    </xdr:from>
    <xdr:to>
      <xdr:col>3</xdr:col>
      <xdr:colOff>727305</xdr:colOff>
      <xdr:row>2</xdr:row>
      <xdr:rowOff>1238164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641770" y="1152525"/>
          <a:ext cx="1523810" cy="685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2266950</xdr:colOff>
          <xdr:row>23</xdr:row>
          <xdr:rowOff>69850</xdr:rowOff>
        </xdr:from>
        <xdr:to>
          <xdr:col>3</xdr:col>
          <xdr:colOff>2476500</xdr:colOff>
          <xdr:row>23</xdr:row>
          <xdr:rowOff>279400</xdr:rowOff>
        </xdr:to>
        <xdr:sp macro="" textlink="">
          <xdr:nvSpPr>
            <xdr:cNvPr id="6248" name="Check Box 104" descr="Annualized"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24</xdr:row>
          <xdr:rowOff>69850</xdr:rowOff>
        </xdr:from>
        <xdr:to>
          <xdr:col>3</xdr:col>
          <xdr:colOff>2476500</xdr:colOff>
          <xdr:row>24</xdr:row>
          <xdr:rowOff>279400</xdr:rowOff>
        </xdr:to>
        <xdr:sp macro="" textlink="">
          <xdr:nvSpPr>
            <xdr:cNvPr id="6249" name="Check Box 105" descr="Annualized"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25</xdr:row>
          <xdr:rowOff>69850</xdr:rowOff>
        </xdr:from>
        <xdr:to>
          <xdr:col>3</xdr:col>
          <xdr:colOff>2476500</xdr:colOff>
          <xdr:row>25</xdr:row>
          <xdr:rowOff>279400</xdr:rowOff>
        </xdr:to>
        <xdr:sp macro="" textlink="">
          <xdr:nvSpPr>
            <xdr:cNvPr id="6250" name="Check Box 106" descr="Annualized"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69850</xdr:rowOff>
        </xdr:from>
        <xdr:to>
          <xdr:col>7</xdr:col>
          <xdr:colOff>419100</xdr:colOff>
          <xdr:row>23</xdr:row>
          <xdr:rowOff>279400</xdr:rowOff>
        </xdr:to>
        <xdr:sp macro="" textlink="">
          <xdr:nvSpPr>
            <xdr:cNvPr id="6251" name="Check Box 107" descr="Annualized"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69850</xdr:rowOff>
        </xdr:from>
        <xdr:to>
          <xdr:col>7</xdr:col>
          <xdr:colOff>419100</xdr:colOff>
          <xdr:row>24</xdr:row>
          <xdr:rowOff>279400</xdr:rowOff>
        </xdr:to>
        <xdr:sp macro="" textlink="">
          <xdr:nvSpPr>
            <xdr:cNvPr id="6252" name="Check Box 108" descr="Annualized"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25</xdr:row>
          <xdr:rowOff>69850</xdr:rowOff>
        </xdr:from>
        <xdr:to>
          <xdr:col>7</xdr:col>
          <xdr:colOff>419100</xdr:colOff>
          <xdr:row>25</xdr:row>
          <xdr:rowOff>279400</xdr:rowOff>
        </xdr:to>
        <xdr:sp macro="" textlink="">
          <xdr:nvSpPr>
            <xdr:cNvPr id="6253" name="Check Box 109" descr="Annualized"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39</xdr:row>
          <xdr:rowOff>69850</xdr:rowOff>
        </xdr:from>
        <xdr:to>
          <xdr:col>3</xdr:col>
          <xdr:colOff>2476500</xdr:colOff>
          <xdr:row>39</xdr:row>
          <xdr:rowOff>279400</xdr:rowOff>
        </xdr:to>
        <xdr:sp macro="" textlink="">
          <xdr:nvSpPr>
            <xdr:cNvPr id="6254" name="Check Box 110" descr="Annualized"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40</xdr:row>
          <xdr:rowOff>69850</xdr:rowOff>
        </xdr:from>
        <xdr:to>
          <xdr:col>3</xdr:col>
          <xdr:colOff>2476500</xdr:colOff>
          <xdr:row>40</xdr:row>
          <xdr:rowOff>279400</xdr:rowOff>
        </xdr:to>
        <xdr:sp macro="" textlink="">
          <xdr:nvSpPr>
            <xdr:cNvPr id="6255" name="Check Box 111" descr="Annualized"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41</xdr:row>
          <xdr:rowOff>69850</xdr:rowOff>
        </xdr:from>
        <xdr:to>
          <xdr:col>3</xdr:col>
          <xdr:colOff>2476500</xdr:colOff>
          <xdr:row>41</xdr:row>
          <xdr:rowOff>279400</xdr:rowOff>
        </xdr:to>
        <xdr:sp macro="" textlink="">
          <xdr:nvSpPr>
            <xdr:cNvPr id="6256" name="Check Box 112" descr="Annualized"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69850</xdr:rowOff>
        </xdr:from>
        <xdr:to>
          <xdr:col>7</xdr:col>
          <xdr:colOff>419100</xdr:colOff>
          <xdr:row>39</xdr:row>
          <xdr:rowOff>279400</xdr:rowOff>
        </xdr:to>
        <xdr:sp macro="" textlink="">
          <xdr:nvSpPr>
            <xdr:cNvPr id="6257" name="Check Box 113" descr="Annualized"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69850</xdr:rowOff>
        </xdr:from>
        <xdr:to>
          <xdr:col>7</xdr:col>
          <xdr:colOff>419100</xdr:colOff>
          <xdr:row>40</xdr:row>
          <xdr:rowOff>279400</xdr:rowOff>
        </xdr:to>
        <xdr:sp macro="" textlink="">
          <xdr:nvSpPr>
            <xdr:cNvPr id="6258" name="Check Box 114" descr="Annualized"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69850</xdr:rowOff>
        </xdr:from>
        <xdr:to>
          <xdr:col>7</xdr:col>
          <xdr:colOff>419100</xdr:colOff>
          <xdr:row>41</xdr:row>
          <xdr:rowOff>279400</xdr:rowOff>
        </xdr:to>
        <xdr:sp macro="" textlink="">
          <xdr:nvSpPr>
            <xdr:cNvPr id="6259" name="Check Box 115" descr="Annualized"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746626</xdr:colOff>
      <xdr:row>0</xdr:row>
      <xdr:rowOff>116636</xdr:rowOff>
    </xdr:from>
    <xdr:to>
      <xdr:col>12</xdr:col>
      <xdr:colOff>155546</xdr:colOff>
      <xdr:row>0</xdr:row>
      <xdr:rowOff>440486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2076" y="116636"/>
          <a:ext cx="980545" cy="323850"/>
        </a:xfrm>
        <a:prstGeom prst="rect">
          <a:avLst/>
        </a:prstGeom>
      </xdr:spPr>
    </xdr:pic>
    <xdr:clientData/>
  </xdr:twoCellAnchor>
  <xdr:twoCellAnchor>
    <xdr:from>
      <xdr:col>6</xdr:col>
      <xdr:colOff>651293</xdr:colOff>
      <xdr:row>6</xdr:row>
      <xdr:rowOff>130691</xdr:rowOff>
    </xdr:from>
    <xdr:to>
      <xdr:col>6</xdr:col>
      <xdr:colOff>773500</xdr:colOff>
      <xdr:row>6</xdr:row>
      <xdr:rowOff>267276</xdr:rowOff>
    </xdr:to>
    <xdr:sp macro="" textlink="">
      <xdr:nvSpPr>
        <xdr:cNvPr id="3" name="Right Arrow 134">
          <a:extLst>
            <a:ext uri="{FF2B5EF4-FFF2-40B4-BE49-F238E27FC236}">
              <a16:creationId xmlns:a16="http://schemas.microsoft.com/office/drawing/2014/main" id="{00000000-0008-0000-0200-000003000000}"/>
            </a:ext>
          </a:extLst>
        </xdr:cNvPr>
        <xdr:cNvSpPr/>
      </xdr:nvSpPr>
      <xdr:spPr>
        <a:xfrm>
          <a:off x="6452018" y="306439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111</xdr:row>
      <xdr:rowOff>130691</xdr:rowOff>
    </xdr:from>
    <xdr:to>
      <xdr:col>6</xdr:col>
      <xdr:colOff>773500</xdr:colOff>
      <xdr:row>111</xdr:row>
      <xdr:rowOff>267276</xdr:rowOff>
    </xdr:to>
    <xdr:sp macro="" textlink="">
      <xdr:nvSpPr>
        <xdr:cNvPr id="4" name="Right Arrow 134">
          <a:extLst>
            <a:ext uri="{FF2B5EF4-FFF2-40B4-BE49-F238E27FC236}">
              <a16:creationId xmlns:a16="http://schemas.microsoft.com/office/drawing/2014/main" id="{00000000-0008-0000-0200-000004000000}"/>
            </a:ext>
          </a:extLst>
        </xdr:cNvPr>
        <xdr:cNvSpPr/>
      </xdr:nvSpPr>
      <xdr:spPr>
        <a:xfrm>
          <a:off x="6452018" y="342634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137</xdr:row>
      <xdr:rowOff>130691</xdr:rowOff>
    </xdr:from>
    <xdr:to>
      <xdr:col>6</xdr:col>
      <xdr:colOff>773500</xdr:colOff>
      <xdr:row>137</xdr:row>
      <xdr:rowOff>267276</xdr:rowOff>
    </xdr:to>
    <xdr:sp macro="" textlink="">
      <xdr:nvSpPr>
        <xdr:cNvPr id="5" name="Right Arrow 134">
          <a:extLst>
            <a:ext uri="{FF2B5EF4-FFF2-40B4-BE49-F238E27FC236}">
              <a16:creationId xmlns:a16="http://schemas.microsoft.com/office/drawing/2014/main" id="{00000000-0008-0000-0200-000005000000}"/>
            </a:ext>
          </a:extLst>
        </xdr:cNvPr>
        <xdr:cNvSpPr/>
      </xdr:nvSpPr>
      <xdr:spPr>
        <a:xfrm>
          <a:off x="6452018" y="340729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189</xdr:row>
      <xdr:rowOff>130691</xdr:rowOff>
    </xdr:from>
    <xdr:to>
      <xdr:col>6</xdr:col>
      <xdr:colOff>773500</xdr:colOff>
      <xdr:row>189</xdr:row>
      <xdr:rowOff>267276</xdr:rowOff>
    </xdr:to>
    <xdr:sp macro="" textlink="">
      <xdr:nvSpPr>
        <xdr:cNvPr id="6" name="Right Arrow 134">
          <a:extLst>
            <a:ext uri="{FF2B5EF4-FFF2-40B4-BE49-F238E27FC236}">
              <a16:creationId xmlns:a16="http://schemas.microsoft.com/office/drawing/2014/main" id="{00000000-0008-0000-0200-000006000000}"/>
            </a:ext>
          </a:extLst>
        </xdr:cNvPr>
        <xdr:cNvSpPr/>
      </xdr:nvSpPr>
      <xdr:spPr>
        <a:xfrm>
          <a:off x="6452018" y="11398766"/>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33</xdr:row>
      <xdr:rowOff>130691</xdr:rowOff>
    </xdr:from>
    <xdr:to>
      <xdr:col>6</xdr:col>
      <xdr:colOff>773500</xdr:colOff>
      <xdr:row>33</xdr:row>
      <xdr:rowOff>267276</xdr:rowOff>
    </xdr:to>
    <xdr:sp macro="" textlink="">
      <xdr:nvSpPr>
        <xdr:cNvPr id="8" name="Right Arrow 134">
          <a:extLst>
            <a:ext uri="{FF2B5EF4-FFF2-40B4-BE49-F238E27FC236}">
              <a16:creationId xmlns:a16="http://schemas.microsoft.com/office/drawing/2014/main" id="{00000000-0008-0000-0200-000008000000}"/>
            </a:ext>
          </a:extLst>
        </xdr:cNvPr>
        <xdr:cNvSpPr/>
      </xdr:nvSpPr>
      <xdr:spPr>
        <a:xfrm>
          <a:off x="6452018" y="306439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85</xdr:row>
      <xdr:rowOff>130691</xdr:rowOff>
    </xdr:from>
    <xdr:to>
      <xdr:col>6</xdr:col>
      <xdr:colOff>773500</xdr:colOff>
      <xdr:row>85</xdr:row>
      <xdr:rowOff>267276</xdr:rowOff>
    </xdr:to>
    <xdr:sp macro="" textlink="">
      <xdr:nvSpPr>
        <xdr:cNvPr id="9" name="Right Arrow 134">
          <a:extLst>
            <a:ext uri="{FF2B5EF4-FFF2-40B4-BE49-F238E27FC236}">
              <a16:creationId xmlns:a16="http://schemas.microsoft.com/office/drawing/2014/main" id="{00000000-0008-0000-0200-000009000000}"/>
            </a:ext>
          </a:extLst>
        </xdr:cNvPr>
        <xdr:cNvSpPr/>
      </xdr:nvSpPr>
      <xdr:spPr>
        <a:xfrm>
          <a:off x="6452018" y="11055866"/>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59</xdr:row>
      <xdr:rowOff>130691</xdr:rowOff>
    </xdr:from>
    <xdr:to>
      <xdr:col>6</xdr:col>
      <xdr:colOff>773500</xdr:colOff>
      <xdr:row>59</xdr:row>
      <xdr:rowOff>267276</xdr:rowOff>
    </xdr:to>
    <xdr:sp macro="" textlink="">
      <xdr:nvSpPr>
        <xdr:cNvPr id="10" name="Right Arrow 134">
          <a:extLst>
            <a:ext uri="{FF2B5EF4-FFF2-40B4-BE49-F238E27FC236}">
              <a16:creationId xmlns:a16="http://schemas.microsoft.com/office/drawing/2014/main" id="{00000000-0008-0000-0200-00000A000000}"/>
            </a:ext>
          </a:extLst>
        </xdr:cNvPr>
        <xdr:cNvSpPr/>
      </xdr:nvSpPr>
      <xdr:spPr>
        <a:xfrm>
          <a:off x="6452018" y="2796274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163</xdr:row>
      <xdr:rowOff>130691</xdr:rowOff>
    </xdr:from>
    <xdr:to>
      <xdr:col>6</xdr:col>
      <xdr:colOff>773500</xdr:colOff>
      <xdr:row>163</xdr:row>
      <xdr:rowOff>267276</xdr:rowOff>
    </xdr:to>
    <xdr:sp macro="" textlink="">
      <xdr:nvSpPr>
        <xdr:cNvPr id="7" name="Right Arrow 134">
          <a:extLst>
            <a:ext uri="{FF2B5EF4-FFF2-40B4-BE49-F238E27FC236}">
              <a16:creationId xmlns:a16="http://schemas.microsoft.com/office/drawing/2014/main" id="{00000000-0008-0000-0200-000007000000}"/>
            </a:ext>
          </a:extLst>
        </xdr:cNvPr>
        <xdr:cNvSpPr/>
      </xdr:nvSpPr>
      <xdr:spPr>
        <a:xfrm>
          <a:off x="6452018" y="43326566"/>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161925</xdr:colOff>
      <xdr:row>2</xdr:row>
      <xdr:rowOff>1009650</xdr:rowOff>
    </xdr:from>
    <xdr:to>
      <xdr:col>2</xdr:col>
      <xdr:colOff>828675</xdr:colOff>
      <xdr:row>2</xdr:row>
      <xdr:rowOff>1209675</xdr:rowOff>
    </xdr:to>
    <xdr:pic>
      <xdr:nvPicPr>
        <xdr:cNvPr id="11" name="Picture 10">
          <a:extLst>
            <a:ext uri="{FF2B5EF4-FFF2-40B4-BE49-F238E27FC236}">
              <a16:creationId xmlns:a16="http://schemas.microsoft.com/office/drawing/2014/main" id="{00000000-0008-0000-02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000" t="12500" b="43750"/>
        <a:stretch/>
      </xdr:blipFill>
      <xdr:spPr bwMode="auto">
        <a:xfrm>
          <a:off x="666750" y="1495425"/>
          <a:ext cx="666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194086</xdr:colOff>
      <xdr:row>0</xdr:row>
      <xdr:rowOff>108585</xdr:rowOff>
    </xdr:from>
    <xdr:to>
      <xdr:col>15</xdr:col>
      <xdr:colOff>613304</xdr:colOff>
      <xdr:row>0</xdr:row>
      <xdr:rowOff>432435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85711" y="108585"/>
          <a:ext cx="1066918" cy="323850"/>
        </a:xfrm>
        <a:prstGeom prst="rect">
          <a:avLst/>
        </a:prstGeom>
      </xdr:spPr>
    </xdr:pic>
    <xdr:clientData/>
  </xdr:twoCellAnchor>
  <xdr:twoCellAnchor>
    <xdr:from>
      <xdr:col>7</xdr:col>
      <xdr:colOff>50321</xdr:colOff>
      <xdr:row>6</xdr:row>
      <xdr:rowOff>100641</xdr:rowOff>
    </xdr:from>
    <xdr:to>
      <xdr:col>7</xdr:col>
      <xdr:colOff>172528</xdr:colOff>
      <xdr:row>6</xdr:row>
      <xdr:rowOff>237226</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71</xdr:row>
      <xdr:rowOff>100641</xdr:rowOff>
    </xdr:from>
    <xdr:to>
      <xdr:col>7</xdr:col>
      <xdr:colOff>172528</xdr:colOff>
      <xdr:row>71</xdr:row>
      <xdr:rowOff>237226</xdr:rowOff>
    </xdr:to>
    <xdr:sp macro="" textlink="">
      <xdr:nvSpPr>
        <xdr:cNvPr id="4" name="Right Arrow 2">
          <a:extLst>
            <a:ext uri="{FF2B5EF4-FFF2-40B4-BE49-F238E27FC236}">
              <a16:creationId xmlns:a16="http://schemas.microsoft.com/office/drawing/2014/main" id="{00000000-0008-0000-0300-000004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103</xdr:row>
      <xdr:rowOff>100641</xdr:rowOff>
    </xdr:from>
    <xdr:to>
      <xdr:col>7</xdr:col>
      <xdr:colOff>172528</xdr:colOff>
      <xdr:row>103</xdr:row>
      <xdr:rowOff>237226</xdr:rowOff>
    </xdr:to>
    <xdr:sp macro="" textlink="">
      <xdr:nvSpPr>
        <xdr:cNvPr id="5" name="Right Arrow 2">
          <a:extLst>
            <a:ext uri="{FF2B5EF4-FFF2-40B4-BE49-F238E27FC236}">
              <a16:creationId xmlns:a16="http://schemas.microsoft.com/office/drawing/2014/main" id="{00000000-0008-0000-0300-000005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455</xdr:row>
      <xdr:rowOff>100641</xdr:rowOff>
    </xdr:from>
    <xdr:to>
      <xdr:col>7</xdr:col>
      <xdr:colOff>172528</xdr:colOff>
      <xdr:row>455</xdr:row>
      <xdr:rowOff>237226</xdr:rowOff>
    </xdr:to>
    <xdr:sp macro="" textlink="">
      <xdr:nvSpPr>
        <xdr:cNvPr id="6" name="Right Arrow 2">
          <a:extLst>
            <a:ext uri="{FF2B5EF4-FFF2-40B4-BE49-F238E27FC236}">
              <a16:creationId xmlns:a16="http://schemas.microsoft.com/office/drawing/2014/main" id="{00000000-0008-0000-0300-000006000000}"/>
            </a:ext>
          </a:extLst>
        </xdr:cNvPr>
        <xdr:cNvSpPr/>
      </xdr:nvSpPr>
      <xdr:spPr>
        <a:xfrm>
          <a:off x="6060596" y="135404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39</xdr:row>
      <xdr:rowOff>100641</xdr:rowOff>
    </xdr:from>
    <xdr:to>
      <xdr:col>7</xdr:col>
      <xdr:colOff>172528</xdr:colOff>
      <xdr:row>39</xdr:row>
      <xdr:rowOff>237226</xdr:rowOff>
    </xdr:to>
    <xdr:sp macro="" textlink="">
      <xdr:nvSpPr>
        <xdr:cNvPr id="9" name="Right Arrow 2">
          <a:extLst>
            <a:ext uri="{FF2B5EF4-FFF2-40B4-BE49-F238E27FC236}">
              <a16:creationId xmlns:a16="http://schemas.microsoft.com/office/drawing/2014/main" id="{00000000-0008-0000-0300-000009000000}"/>
            </a:ext>
          </a:extLst>
        </xdr:cNvPr>
        <xdr:cNvSpPr/>
      </xdr:nvSpPr>
      <xdr:spPr>
        <a:xfrm>
          <a:off x="6060596" y="171980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135</xdr:row>
      <xdr:rowOff>100641</xdr:rowOff>
    </xdr:from>
    <xdr:to>
      <xdr:col>7</xdr:col>
      <xdr:colOff>172528</xdr:colOff>
      <xdr:row>135</xdr:row>
      <xdr:rowOff>237226</xdr:rowOff>
    </xdr:to>
    <xdr:sp macro="" textlink="">
      <xdr:nvSpPr>
        <xdr:cNvPr id="10" name="Right Arrow 2">
          <a:extLst>
            <a:ext uri="{FF2B5EF4-FFF2-40B4-BE49-F238E27FC236}">
              <a16:creationId xmlns:a16="http://schemas.microsoft.com/office/drawing/2014/main" id="{00000000-0008-0000-0300-00000A000000}"/>
            </a:ext>
          </a:extLst>
        </xdr:cNvPr>
        <xdr:cNvSpPr/>
      </xdr:nvSpPr>
      <xdr:spPr>
        <a:xfrm>
          <a:off x="6060596" y="241893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167</xdr:row>
      <xdr:rowOff>100641</xdr:rowOff>
    </xdr:from>
    <xdr:to>
      <xdr:col>7</xdr:col>
      <xdr:colOff>172528</xdr:colOff>
      <xdr:row>167</xdr:row>
      <xdr:rowOff>237226</xdr:rowOff>
    </xdr:to>
    <xdr:sp macro="" textlink="">
      <xdr:nvSpPr>
        <xdr:cNvPr id="11" name="Right Arrow 2">
          <a:extLst>
            <a:ext uri="{FF2B5EF4-FFF2-40B4-BE49-F238E27FC236}">
              <a16:creationId xmlns:a16="http://schemas.microsoft.com/office/drawing/2014/main" id="{00000000-0008-0000-0300-00000B000000}"/>
            </a:ext>
          </a:extLst>
        </xdr:cNvPr>
        <xdr:cNvSpPr/>
      </xdr:nvSpPr>
      <xdr:spPr>
        <a:xfrm>
          <a:off x="6060596" y="348383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327</xdr:row>
      <xdr:rowOff>100641</xdr:rowOff>
    </xdr:from>
    <xdr:to>
      <xdr:col>7</xdr:col>
      <xdr:colOff>172528</xdr:colOff>
      <xdr:row>327</xdr:row>
      <xdr:rowOff>237226</xdr:rowOff>
    </xdr:to>
    <xdr:sp macro="" textlink="">
      <xdr:nvSpPr>
        <xdr:cNvPr id="12" name="Right Arrow 2">
          <a:extLst>
            <a:ext uri="{FF2B5EF4-FFF2-40B4-BE49-F238E27FC236}">
              <a16:creationId xmlns:a16="http://schemas.microsoft.com/office/drawing/2014/main" id="{00000000-0008-0000-0300-00000C000000}"/>
            </a:ext>
          </a:extLst>
        </xdr:cNvPr>
        <xdr:cNvSpPr/>
      </xdr:nvSpPr>
      <xdr:spPr>
        <a:xfrm>
          <a:off x="6060596" y="454872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359</xdr:row>
      <xdr:rowOff>100641</xdr:rowOff>
    </xdr:from>
    <xdr:to>
      <xdr:col>7</xdr:col>
      <xdr:colOff>172528</xdr:colOff>
      <xdr:row>359</xdr:row>
      <xdr:rowOff>237226</xdr:rowOff>
    </xdr:to>
    <xdr:sp macro="" textlink="">
      <xdr:nvSpPr>
        <xdr:cNvPr id="13" name="Right Arrow 2">
          <a:extLst>
            <a:ext uri="{FF2B5EF4-FFF2-40B4-BE49-F238E27FC236}">
              <a16:creationId xmlns:a16="http://schemas.microsoft.com/office/drawing/2014/main" id="{00000000-0008-0000-0300-00000D000000}"/>
            </a:ext>
          </a:extLst>
        </xdr:cNvPr>
        <xdr:cNvSpPr/>
      </xdr:nvSpPr>
      <xdr:spPr>
        <a:xfrm>
          <a:off x="6060596" y="561362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263</xdr:row>
      <xdr:rowOff>100641</xdr:rowOff>
    </xdr:from>
    <xdr:to>
      <xdr:col>7</xdr:col>
      <xdr:colOff>172528</xdr:colOff>
      <xdr:row>263</xdr:row>
      <xdr:rowOff>237226</xdr:rowOff>
    </xdr:to>
    <xdr:sp macro="" textlink="">
      <xdr:nvSpPr>
        <xdr:cNvPr id="14" name="Right Arrow 2">
          <a:extLst>
            <a:ext uri="{FF2B5EF4-FFF2-40B4-BE49-F238E27FC236}">
              <a16:creationId xmlns:a16="http://schemas.microsoft.com/office/drawing/2014/main" id="{00000000-0008-0000-0300-00000E000000}"/>
            </a:ext>
          </a:extLst>
        </xdr:cNvPr>
        <xdr:cNvSpPr/>
      </xdr:nvSpPr>
      <xdr:spPr>
        <a:xfrm>
          <a:off x="6060596" y="741003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295</xdr:row>
      <xdr:rowOff>100641</xdr:rowOff>
    </xdr:from>
    <xdr:to>
      <xdr:col>7</xdr:col>
      <xdr:colOff>172528</xdr:colOff>
      <xdr:row>295</xdr:row>
      <xdr:rowOff>237226</xdr:rowOff>
    </xdr:to>
    <xdr:sp macro="" textlink="">
      <xdr:nvSpPr>
        <xdr:cNvPr id="15" name="Right Arrow 2">
          <a:extLst>
            <a:ext uri="{FF2B5EF4-FFF2-40B4-BE49-F238E27FC236}">
              <a16:creationId xmlns:a16="http://schemas.microsoft.com/office/drawing/2014/main" id="{00000000-0008-0000-0300-00000F000000}"/>
            </a:ext>
          </a:extLst>
        </xdr:cNvPr>
        <xdr:cNvSpPr/>
      </xdr:nvSpPr>
      <xdr:spPr>
        <a:xfrm>
          <a:off x="6060596" y="847493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199</xdr:row>
      <xdr:rowOff>100641</xdr:rowOff>
    </xdr:from>
    <xdr:to>
      <xdr:col>7</xdr:col>
      <xdr:colOff>172528</xdr:colOff>
      <xdr:row>199</xdr:row>
      <xdr:rowOff>237226</xdr:rowOff>
    </xdr:to>
    <xdr:sp macro="" textlink="">
      <xdr:nvSpPr>
        <xdr:cNvPr id="16" name="Right Arrow 2">
          <a:extLst>
            <a:ext uri="{FF2B5EF4-FFF2-40B4-BE49-F238E27FC236}">
              <a16:creationId xmlns:a16="http://schemas.microsoft.com/office/drawing/2014/main" id="{00000000-0008-0000-0300-000010000000}"/>
            </a:ext>
          </a:extLst>
        </xdr:cNvPr>
        <xdr:cNvSpPr/>
      </xdr:nvSpPr>
      <xdr:spPr>
        <a:xfrm>
          <a:off x="6060596" y="741003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231</xdr:row>
      <xdr:rowOff>100641</xdr:rowOff>
    </xdr:from>
    <xdr:to>
      <xdr:col>7</xdr:col>
      <xdr:colOff>172528</xdr:colOff>
      <xdr:row>231</xdr:row>
      <xdr:rowOff>237226</xdr:rowOff>
    </xdr:to>
    <xdr:sp macro="" textlink="">
      <xdr:nvSpPr>
        <xdr:cNvPr id="17" name="Right Arrow 2">
          <a:extLst>
            <a:ext uri="{FF2B5EF4-FFF2-40B4-BE49-F238E27FC236}">
              <a16:creationId xmlns:a16="http://schemas.microsoft.com/office/drawing/2014/main" id="{00000000-0008-0000-0300-000011000000}"/>
            </a:ext>
          </a:extLst>
        </xdr:cNvPr>
        <xdr:cNvSpPr/>
      </xdr:nvSpPr>
      <xdr:spPr>
        <a:xfrm>
          <a:off x="6060596" y="847493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391</xdr:row>
      <xdr:rowOff>100641</xdr:rowOff>
    </xdr:from>
    <xdr:to>
      <xdr:col>7</xdr:col>
      <xdr:colOff>172528</xdr:colOff>
      <xdr:row>391</xdr:row>
      <xdr:rowOff>237226</xdr:rowOff>
    </xdr:to>
    <xdr:sp macro="" textlink="">
      <xdr:nvSpPr>
        <xdr:cNvPr id="7" name="Right Arrow 2">
          <a:extLst>
            <a:ext uri="{FF2B5EF4-FFF2-40B4-BE49-F238E27FC236}">
              <a16:creationId xmlns:a16="http://schemas.microsoft.com/office/drawing/2014/main" id="{00000000-0008-0000-0300-000007000000}"/>
            </a:ext>
          </a:extLst>
        </xdr:cNvPr>
        <xdr:cNvSpPr/>
      </xdr:nvSpPr>
      <xdr:spPr>
        <a:xfrm>
          <a:off x="6060596" y="1212110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423</xdr:row>
      <xdr:rowOff>100641</xdr:rowOff>
    </xdr:from>
    <xdr:to>
      <xdr:col>7</xdr:col>
      <xdr:colOff>172528</xdr:colOff>
      <xdr:row>423</xdr:row>
      <xdr:rowOff>237226</xdr:rowOff>
    </xdr:to>
    <xdr:sp macro="" textlink="">
      <xdr:nvSpPr>
        <xdr:cNvPr id="8" name="Right Arrow 2">
          <a:extLst>
            <a:ext uri="{FF2B5EF4-FFF2-40B4-BE49-F238E27FC236}">
              <a16:creationId xmlns:a16="http://schemas.microsoft.com/office/drawing/2014/main" id="{00000000-0008-0000-0300-000008000000}"/>
            </a:ext>
          </a:extLst>
        </xdr:cNvPr>
        <xdr:cNvSpPr/>
      </xdr:nvSpPr>
      <xdr:spPr>
        <a:xfrm>
          <a:off x="6060596" y="1319552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323850</xdr:colOff>
      <xdr:row>2</xdr:row>
      <xdr:rowOff>1400175</xdr:rowOff>
    </xdr:from>
    <xdr:to>
      <xdr:col>2</xdr:col>
      <xdr:colOff>990600</xdr:colOff>
      <xdr:row>2</xdr:row>
      <xdr:rowOff>1600200</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000" t="12500" b="43750"/>
        <a:stretch/>
      </xdr:blipFill>
      <xdr:spPr bwMode="auto">
        <a:xfrm>
          <a:off x="628650" y="1905000"/>
          <a:ext cx="666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705237</xdr:colOff>
      <xdr:row>0</xdr:row>
      <xdr:rowOff>123827</xdr:rowOff>
    </xdr:from>
    <xdr:to>
      <xdr:col>18</xdr:col>
      <xdr:colOff>228600</xdr:colOff>
      <xdr:row>0</xdr:row>
      <xdr:rowOff>428625</xdr:rowOff>
    </xdr:to>
    <xdr:grpSp>
      <xdr:nvGrpSpPr>
        <xdr:cNvPr id="43" name="MGICLogoGrp">
          <a:extLst>
            <a:ext uri="{FF2B5EF4-FFF2-40B4-BE49-F238E27FC236}">
              <a16:creationId xmlns:a16="http://schemas.microsoft.com/office/drawing/2014/main" id="{00000000-0008-0000-0400-00002B000000}"/>
            </a:ext>
          </a:extLst>
        </xdr:cNvPr>
        <xdr:cNvGrpSpPr>
          <a:grpSpLocks noChangeAspect="1"/>
        </xdr:cNvGrpSpPr>
      </xdr:nvGrpSpPr>
      <xdr:grpSpPr bwMode="auto">
        <a:xfrm>
          <a:off x="8934837" y="123827"/>
          <a:ext cx="1002913" cy="304798"/>
          <a:chOff x="512" y="641"/>
          <a:chExt cx="2549" cy="800"/>
        </a:xfrm>
        <a:solidFill>
          <a:schemeClr val="tx1"/>
        </a:solidFill>
      </xdr:grpSpPr>
      <xdr:sp macro="" textlink="">
        <xdr:nvSpPr>
          <xdr:cNvPr id="44" name="Freeform 43">
            <a:extLst>
              <a:ext uri="{FF2B5EF4-FFF2-40B4-BE49-F238E27FC236}">
                <a16:creationId xmlns:a16="http://schemas.microsoft.com/office/drawing/2014/main" id="{00000000-0008-0000-0400-00002C000000}"/>
              </a:ext>
            </a:extLst>
          </xdr:cNvPr>
          <xdr:cNvSpPr>
            <a:spLocks/>
          </xdr:cNvSpPr>
        </xdr:nvSpPr>
        <xdr:spPr bwMode="auto">
          <a:xfrm>
            <a:off x="512" y="654"/>
            <a:ext cx="915" cy="774"/>
          </a:xfrm>
          <a:custGeom>
            <a:avLst/>
            <a:gdLst>
              <a:gd name="T0" fmla="*/ 114 w 704"/>
              <a:gd name="T1" fmla="*/ 204 h 595"/>
              <a:gd name="T2" fmla="*/ 80 w 704"/>
              <a:gd name="T3" fmla="*/ 595 h 595"/>
              <a:gd name="T4" fmla="*/ 40 w 704"/>
              <a:gd name="T5" fmla="*/ 590 h 595"/>
              <a:gd name="T6" fmla="*/ 0 w 704"/>
              <a:gd name="T7" fmla="*/ 595 h 595"/>
              <a:gd name="T8" fmla="*/ 88 w 704"/>
              <a:gd name="T9" fmla="*/ 0 h 595"/>
              <a:gd name="T10" fmla="*/ 122 w 704"/>
              <a:gd name="T11" fmla="*/ 5 h 595"/>
              <a:gd name="T12" fmla="*/ 158 w 704"/>
              <a:gd name="T13" fmla="*/ 0 h 595"/>
              <a:gd name="T14" fmla="*/ 356 w 704"/>
              <a:gd name="T15" fmla="*/ 413 h 595"/>
              <a:gd name="T16" fmla="*/ 556 w 704"/>
              <a:gd name="T17" fmla="*/ 0 h 595"/>
              <a:gd name="T18" fmla="*/ 594 w 704"/>
              <a:gd name="T19" fmla="*/ 5 h 595"/>
              <a:gd name="T20" fmla="*/ 630 w 704"/>
              <a:gd name="T21" fmla="*/ 0 h 595"/>
              <a:gd name="T22" fmla="*/ 704 w 704"/>
              <a:gd name="T23" fmla="*/ 595 h 595"/>
              <a:gd name="T24" fmla="*/ 634 w 704"/>
              <a:gd name="T25" fmla="*/ 590 h 595"/>
              <a:gd name="T26" fmla="*/ 562 w 704"/>
              <a:gd name="T27" fmla="*/ 595 h 595"/>
              <a:gd name="T28" fmla="*/ 528 w 704"/>
              <a:gd name="T29" fmla="*/ 195 h 595"/>
              <a:gd name="T30" fmla="*/ 526 w 704"/>
              <a:gd name="T31" fmla="*/ 195 h 595"/>
              <a:gd name="T32" fmla="*/ 336 w 704"/>
              <a:gd name="T33" fmla="*/ 595 h 595"/>
              <a:gd name="T34" fmla="*/ 320 w 704"/>
              <a:gd name="T35" fmla="*/ 594 h 595"/>
              <a:gd name="T36" fmla="*/ 304 w 704"/>
              <a:gd name="T37" fmla="*/ 595 h 595"/>
              <a:gd name="T38" fmla="*/ 116 w 704"/>
              <a:gd name="T39" fmla="*/ 204 h 595"/>
              <a:gd name="T40" fmla="*/ 114 w 704"/>
              <a:gd name="T41" fmla="*/ 204 h 5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704" h="595">
                <a:moveTo>
                  <a:pt x="114" y="204"/>
                </a:moveTo>
                <a:cubicBezTo>
                  <a:pt x="96" y="334"/>
                  <a:pt x="89" y="465"/>
                  <a:pt x="80" y="595"/>
                </a:cubicBezTo>
                <a:cubicBezTo>
                  <a:pt x="66" y="592"/>
                  <a:pt x="53" y="590"/>
                  <a:pt x="40" y="590"/>
                </a:cubicBezTo>
                <a:cubicBezTo>
                  <a:pt x="26" y="590"/>
                  <a:pt x="14" y="593"/>
                  <a:pt x="0" y="595"/>
                </a:cubicBezTo>
                <a:cubicBezTo>
                  <a:pt x="35" y="396"/>
                  <a:pt x="64" y="199"/>
                  <a:pt x="88" y="0"/>
                </a:cubicBezTo>
                <a:cubicBezTo>
                  <a:pt x="100" y="3"/>
                  <a:pt x="111" y="5"/>
                  <a:pt x="122" y="5"/>
                </a:cubicBezTo>
                <a:cubicBezTo>
                  <a:pt x="134" y="5"/>
                  <a:pt x="146" y="3"/>
                  <a:pt x="158" y="0"/>
                </a:cubicBezTo>
                <a:cubicBezTo>
                  <a:pt x="220" y="138"/>
                  <a:pt x="294" y="290"/>
                  <a:pt x="356" y="413"/>
                </a:cubicBezTo>
                <a:cubicBezTo>
                  <a:pt x="424" y="284"/>
                  <a:pt x="495" y="138"/>
                  <a:pt x="556" y="0"/>
                </a:cubicBezTo>
                <a:cubicBezTo>
                  <a:pt x="569" y="3"/>
                  <a:pt x="581" y="5"/>
                  <a:pt x="594" y="5"/>
                </a:cubicBezTo>
                <a:cubicBezTo>
                  <a:pt x="606" y="5"/>
                  <a:pt x="618" y="3"/>
                  <a:pt x="630" y="0"/>
                </a:cubicBezTo>
                <a:cubicBezTo>
                  <a:pt x="653" y="199"/>
                  <a:pt x="683" y="474"/>
                  <a:pt x="704" y="595"/>
                </a:cubicBezTo>
                <a:cubicBezTo>
                  <a:pt x="680" y="593"/>
                  <a:pt x="658" y="590"/>
                  <a:pt x="634" y="590"/>
                </a:cubicBezTo>
                <a:cubicBezTo>
                  <a:pt x="610" y="590"/>
                  <a:pt x="586" y="593"/>
                  <a:pt x="562" y="595"/>
                </a:cubicBezTo>
                <a:cubicBezTo>
                  <a:pt x="556" y="475"/>
                  <a:pt x="541" y="329"/>
                  <a:pt x="528" y="195"/>
                </a:cubicBezTo>
                <a:lnTo>
                  <a:pt x="526" y="195"/>
                </a:lnTo>
                <a:cubicBezTo>
                  <a:pt x="461" y="329"/>
                  <a:pt x="397" y="461"/>
                  <a:pt x="336" y="595"/>
                </a:cubicBezTo>
                <a:cubicBezTo>
                  <a:pt x="331" y="594"/>
                  <a:pt x="325" y="594"/>
                  <a:pt x="320" y="594"/>
                </a:cubicBezTo>
                <a:cubicBezTo>
                  <a:pt x="315" y="594"/>
                  <a:pt x="309" y="595"/>
                  <a:pt x="304" y="595"/>
                </a:cubicBezTo>
                <a:cubicBezTo>
                  <a:pt x="243" y="465"/>
                  <a:pt x="180" y="334"/>
                  <a:pt x="116" y="204"/>
                </a:cubicBezTo>
                <a:lnTo>
                  <a:pt x="114" y="204"/>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 name="Freeform 44">
            <a:extLst>
              <a:ext uri="{FF2B5EF4-FFF2-40B4-BE49-F238E27FC236}">
                <a16:creationId xmlns:a16="http://schemas.microsoft.com/office/drawing/2014/main" id="{00000000-0008-0000-0400-00002D000000}"/>
              </a:ext>
            </a:extLst>
          </xdr:cNvPr>
          <xdr:cNvSpPr>
            <a:spLocks/>
          </xdr:cNvSpPr>
        </xdr:nvSpPr>
        <xdr:spPr bwMode="auto">
          <a:xfrm>
            <a:off x="1413" y="641"/>
            <a:ext cx="747" cy="800"/>
          </a:xfrm>
          <a:custGeom>
            <a:avLst/>
            <a:gdLst>
              <a:gd name="T0" fmla="*/ 527 w 575"/>
              <a:gd name="T1" fmla="*/ 139 h 615"/>
              <a:gd name="T2" fmla="*/ 358 w 575"/>
              <a:gd name="T3" fmla="*/ 52 h 615"/>
              <a:gd name="T4" fmla="*/ 141 w 575"/>
              <a:gd name="T5" fmla="*/ 321 h 615"/>
              <a:gd name="T6" fmla="*/ 351 w 575"/>
              <a:gd name="T7" fmla="*/ 561 h 615"/>
              <a:gd name="T8" fmla="*/ 445 w 575"/>
              <a:gd name="T9" fmla="*/ 546 h 615"/>
              <a:gd name="T10" fmla="*/ 447 w 575"/>
              <a:gd name="T11" fmla="*/ 486 h 615"/>
              <a:gd name="T12" fmla="*/ 441 w 575"/>
              <a:gd name="T13" fmla="*/ 339 h 615"/>
              <a:gd name="T14" fmla="*/ 505 w 575"/>
              <a:gd name="T15" fmla="*/ 344 h 615"/>
              <a:gd name="T16" fmla="*/ 575 w 575"/>
              <a:gd name="T17" fmla="*/ 339 h 615"/>
              <a:gd name="T18" fmla="*/ 567 w 575"/>
              <a:gd name="T19" fmla="*/ 483 h 615"/>
              <a:gd name="T20" fmla="*/ 570 w 575"/>
              <a:gd name="T21" fmla="*/ 578 h 615"/>
              <a:gd name="T22" fmla="*/ 340 w 575"/>
              <a:gd name="T23" fmla="*/ 615 h 615"/>
              <a:gd name="T24" fmla="*/ 0 w 575"/>
              <a:gd name="T25" fmla="*/ 328 h 615"/>
              <a:gd name="T26" fmla="*/ 356 w 575"/>
              <a:gd name="T27" fmla="*/ 0 h 615"/>
              <a:gd name="T28" fmla="*/ 563 w 575"/>
              <a:gd name="T29" fmla="*/ 51 h 615"/>
              <a:gd name="T30" fmla="*/ 539 w 575"/>
              <a:gd name="T31" fmla="*/ 139 h 615"/>
              <a:gd name="T32" fmla="*/ 527 w 575"/>
              <a:gd name="T33" fmla="*/ 139 h 6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75" h="615">
                <a:moveTo>
                  <a:pt x="527" y="139"/>
                </a:moveTo>
                <a:cubicBezTo>
                  <a:pt x="491" y="88"/>
                  <a:pt x="436" y="52"/>
                  <a:pt x="358" y="52"/>
                </a:cubicBezTo>
                <a:cubicBezTo>
                  <a:pt x="251" y="52"/>
                  <a:pt x="141" y="141"/>
                  <a:pt x="141" y="321"/>
                </a:cubicBezTo>
                <a:cubicBezTo>
                  <a:pt x="141" y="458"/>
                  <a:pt x="218" y="561"/>
                  <a:pt x="351" y="561"/>
                </a:cubicBezTo>
                <a:cubicBezTo>
                  <a:pt x="380" y="561"/>
                  <a:pt x="431" y="555"/>
                  <a:pt x="445" y="546"/>
                </a:cubicBezTo>
                <a:cubicBezTo>
                  <a:pt x="447" y="532"/>
                  <a:pt x="447" y="511"/>
                  <a:pt x="447" y="486"/>
                </a:cubicBezTo>
                <a:cubicBezTo>
                  <a:pt x="447" y="394"/>
                  <a:pt x="442" y="355"/>
                  <a:pt x="441" y="339"/>
                </a:cubicBezTo>
                <a:cubicBezTo>
                  <a:pt x="452" y="340"/>
                  <a:pt x="470" y="344"/>
                  <a:pt x="505" y="344"/>
                </a:cubicBezTo>
                <a:cubicBezTo>
                  <a:pt x="546" y="344"/>
                  <a:pt x="563" y="341"/>
                  <a:pt x="575" y="339"/>
                </a:cubicBezTo>
                <a:cubicBezTo>
                  <a:pt x="571" y="356"/>
                  <a:pt x="567" y="427"/>
                  <a:pt x="567" y="483"/>
                </a:cubicBezTo>
                <a:cubicBezTo>
                  <a:pt x="567" y="519"/>
                  <a:pt x="568" y="564"/>
                  <a:pt x="570" y="578"/>
                </a:cubicBezTo>
                <a:cubicBezTo>
                  <a:pt x="495" y="599"/>
                  <a:pt x="416" y="615"/>
                  <a:pt x="340" y="615"/>
                </a:cubicBezTo>
                <a:cubicBezTo>
                  <a:pt x="142" y="615"/>
                  <a:pt x="0" y="503"/>
                  <a:pt x="0" y="328"/>
                </a:cubicBezTo>
                <a:cubicBezTo>
                  <a:pt x="0" y="109"/>
                  <a:pt x="153" y="0"/>
                  <a:pt x="356" y="0"/>
                </a:cubicBezTo>
                <a:cubicBezTo>
                  <a:pt x="443" y="0"/>
                  <a:pt x="501" y="19"/>
                  <a:pt x="563" y="51"/>
                </a:cubicBezTo>
                <a:cubicBezTo>
                  <a:pt x="553" y="80"/>
                  <a:pt x="545" y="110"/>
                  <a:pt x="539" y="139"/>
                </a:cubicBezTo>
                <a:lnTo>
                  <a:pt x="527" y="139"/>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 name="Freeform 45">
            <a:extLst>
              <a:ext uri="{FF2B5EF4-FFF2-40B4-BE49-F238E27FC236}">
                <a16:creationId xmlns:a16="http://schemas.microsoft.com/office/drawing/2014/main" id="{00000000-0008-0000-0400-00002E000000}"/>
              </a:ext>
            </a:extLst>
          </xdr:cNvPr>
          <xdr:cNvSpPr>
            <a:spLocks/>
          </xdr:cNvSpPr>
        </xdr:nvSpPr>
        <xdr:spPr bwMode="auto">
          <a:xfrm>
            <a:off x="2181" y="654"/>
            <a:ext cx="182" cy="774"/>
          </a:xfrm>
          <a:custGeom>
            <a:avLst/>
            <a:gdLst>
              <a:gd name="T0" fmla="*/ 7 w 140"/>
              <a:gd name="T1" fmla="*/ 239 h 595"/>
              <a:gd name="T2" fmla="*/ 0 w 140"/>
              <a:gd name="T3" fmla="*/ 0 h 595"/>
              <a:gd name="T4" fmla="*/ 70 w 140"/>
              <a:gd name="T5" fmla="*/ 5 h 595"/>
              <a:gd name="T6" fmla="*/ 140 w 140"/>
              <a:gd name="T7" fmla="*/ 0 h 595"/>
              <a:gd name="T8" fmla="*/ 132 w 140"/>
              <a:gd name="T9" fmla="*/ 239 h 595"/>
              <a:gd name="T10" fmla="*/ 132 w 140"/>
              <a:gd name="T11" fmla="*/ 356 h 595"/>
              <a:gd name="T12" fmla="*/ 140 w 140"/>
              <a:gd name="T13" fmla="*/ 595 h 595"/>
              <a:gd name="T14" fmla="*/ 70 w 140"/>
              <a:gd name="T15" fmla="*/ 590 h 595"/>
              <a:gd name="T16" fmla="*/ 0 w 140"/>
              <a:gd name="T17" fmla="*/ 595 h 595"/>
              <a:gd name="T18" fmla="*/ 7 w 140"/>
              <a:gd name="T19" fmla="*/ 356 h 595"/>
              <a:gd name="T20" fmla="*/ 7 w 140"/>
              <a:gd name="T21" fmla="*/ 239 h 5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0" h="595">
                <a:moveTo>
                  <a:pt x="7" y="239"/>
                </a:moveTo>
                <a:cubicBezTo>
                  <a:pt x="7" y="143"/>
                  <a:pt x="6" y="76"/>
                  <a:pt x="0" y="0"/>
                </a:cubicBezTo>
                <a:cubicBezTo>
                  <a:pt x="19" y="1"/>
                  <a:pt x="42" y="5"/>
                  <a:pt x="70" y="5"/>
                </a:cubicBezTo>
                <a:cubicBezTo>
                  <a:pt x="99" y="5"/>
                  <a:pt x="121" y="1"/>
                  <a:pt x="140" y="0"/>
                </a:cubicBezTo>
                <a:cubicBezTo>
                  <a:pt x="135" y="76"/>
                  <a:pt x="132" y="143"/>
                  <a:pt x="132" y="239"/>
                </a:cubicBezTo>
                <a:lnTo>
                  <a:pt x="132" y="356"/>
                </a:lnTo>
                <a:cubicBezTo>
                  <a:pt x="132" y="453"/>
                  <a:pt x="134" y="519"/>
                  <a:pt x="140" y="595"/>
                </a:cubicBezTo>
                <a:cubicBezTo>
                  <a:pt x="121" y="594"/>
                  <a:pt x="97" y="590"/>
                  <a:pt x="70" y="590"/>
                </a:cubicBezTo>
                <a:cubicBezTo>
                  <a:pt x="41" y="590"/>
                  <a:pt x="19" y="594"/>
                  <a:pt x="0" y="595"/>
                </a:cubicBezTo>
                <a:cubicBezTo>
                  <a:pt x="5" y="519"/>
                  <a:pt x="7" y="453"/>
                  <a:pt x="7" y="356"/>
                </a:cubicBezTo>
                <a:lnTo>
                  <a:pt x="7" y="239"/>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7" name="Freeform 46">
            <a:extLst>
              <a:ext uri="{FF2B5EF4-FFF2-40B4-BE49-F238E27FC236}">
                <a16:creationId xmlns:a16="http://schemas.microsoft.com/office/drawing/2014/main" id="{00000000-0008-0000-0400-00002F000000}"/>
              </a:ext>
            </a:extLst>
          </xdr:cNvPr>
          <xdr:cNvSpPr>
            <a:spLocks/>
          </xdr:cNvSpPr>
        </xdr:nvSpPr>
        <xdr:spPr bwMode="auto">
          <a:xfrm>
            <a:off x="2389" y="641"/>
            <a:ext cx="672" cy="798"/>
          </a:xfrm>
          <a:custGeom>
            <a:avLst/>
            <a:gdLst>
              <a:gd name="T0" fmla="*/ 512 w 517"/>
              <a:gd name="T1" fmla="*/ 504 h 614"/>
              <a:gd name="T2" fmla="*/ 494 w 517"/>
              <a:gd name="T3" fmla="*/ 576 h 614"/>
              <a:gd name="T4" fmla="*/ 317 w 517"/>
              <a:gd name="T5" fmla="*/ 614 h 614"/>
              <a:gd name="T6" fmla="*/ 0 w 517"/>
              <a:gd name="T7" fmla="*/ 328 h 614"/>
              <a:gd name="T8" fmla="*/ 342 w 517"/>
              <a:gd name="T9" fmla="*/ 0 h 614"/>
              <a:gd name="T10" fmla="*/ 517 w 517"/>
              <a:gd name="T11" fmla="*/ 43 h 614"/>
              <a:gd name="T12" fmla="*/ 497 w 517"/>
              <a:gd name="T13" fmla="*/ 130 h 614"/>
              <a:gd name="T14" fmla="*/ 486 w 517"/>
              <a:gd name="T15" fmla="*/ 130 h 614"/>
              <a:gd name="T16" fmla="*/ 337 w 517"/>
              <a:gd name="T17" fmla="*/ 54 h 614"/>
              <a:gd name="T18" fmla="*/ 141 w 517"/>
              <a:gd name="T19" fmla="*/ 315 h 614"/>
              <a:gd name="T20" fmla="*/ 346 w 517"/>
              <a:gd name="T21" fmla="*/ 561 h 614"/>
              <a:gd name="T22" fmla="*/ 502 w 517"/>
              <a:gd name="T23" fmla="*/ 497 h 614"/>
              <a:gd name="T24" fmla="*/ 512 w 517"/>
              <a:gd name="T25" fmla="*/ 504 h 6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7" h="614">
                <a:moveTo>
                  <a:pt x="512" y="504"/>
                </a:moveTo>
                <a:cubicBezTo>
                  <a:pt x="502" y="528"/>
                  <a:pt x="496" y="553"/>
                  <a:pt x="494" y="576"/>
                </a:cubicBezTo>
                <a:cubicBezTo>
                  <a:pt x="449" y="600"/>
                  <a:pt x="388" y="614"/>
                  <a:pt x="317" y="614"/>
                </a:cubicBezTo>
                <a:cubicBezTo>
                  <a:pt x="117" y="614"/>
                  <a:pt x="0" y="489"/>
                  <a:pt x="0" y="328"/>
                </a:cubicBezTo>
                <a:cubicBezTo>
                  <a:pt x="0" y="91"/>
                  <a:pt x="161" y="0"/>
                  <a:pt x="342" y="0"/>
                </a:cubicBezTo>
                <a:cubicBezTo>
                  <a:pt x="402" y="0"/>
                  <a:pt x="479" y="18"/>
                  <a:pt x="517" y="43"/>
                </a:cubicBezTo>
                <a:cubicBezTo>
                  <a:pt x="506" y="71"/>
                  <a:pt x="500" y="101"/>
                  <a:pt x="497" y="130"/>
                </a:cubicBezTo>
                <a:lnTo>
                  <a:pt x="486" y="130"/>
                </a:lnTo>
                <a:cubicBezTo>
                  <a:pt x="444" y="76"/>
                  <a:pt x="399" y="54"/>
                  <a:pt x="337" y="54"/>
                </a:cubicBezTo>
                <a:cubicBezTo>
                  <a:pt x="245" y="54"/>
                  <a:pt x="141" y="134"/>
                  <a:pt x="141" y="315"/>
                </a:cubicBezTo>
                <a:cubicBezTo>
                  <a:pt x="141" y="491"/>
                  <a:pt x="246" y="561"/>
                  <a:pt x="346" y="561"/>
                </a:cubicBezTo>
                <a:cubicBezTo>
                  <a:pt x="401" y="561"/>
                  <a:pt x="465" y="535"/>
                  <a:pt x="502" y="497"/>
                </a:cubicBezTo>
                <a:lnTo>
                  <a:pt x="512" y="504"/>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3</xdr:col>
      <xdr:colOff>66675</xdr:colOff>
      <xdr:row>1</xdr:row>
      <xdr:rowOff>685800</xdr:rowOff>
    </xdr:from>
    <xdr:to>
      <xdr:col>3</xdr:col>
      <xdr:colOff>733425</xdr:colOff>
      <xdr:row>1</xdr:row>
      <xdr:rowOff>885825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000" t="12500" b="43750"/>
        <a:stretch/>
      </xdr:blipFill>
      <xdr:spPr bwMode="auto">
        <a:xfrm>
          <a:off x="876300" y="1200150"/>
          <a:ext cx="666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42</xdr:col>
      <xdr:colOff>646302</xdr:colOff>
      <xdr:row>1</xdr:row>
      <xdr:rowOff>92872</xdr:rowOff>
    </xdr:from>
    <xdr:to>
      <xdr:col>43</xdr:col>
      <xdr:colOff>800100</xdr:colOff>
      <xdr:row>1</xdr:row>
      <xdr:rowOff>409575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0302" y="283372"/>
          <a:ext cx="972948" cy="316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outlinePr summaryBelow="0"/>
    <pageSetUpPr fitToPage="1"/>
  </sheetPr>
  <dimension ref="A1:P445"/>
  <sheetViews>
    <sheetView showGridLines="0" tabSelected="1" zoomScaleNormal="100" workbookViewId="0">
      <pane ySplit="1" topLeftCell="A2" activePane="bottomLeft" state="frozen"/>
      <selection pane="bottomLeft" activeCell="L5" sqref="L5"/>
    </sheetView>
  </sheetViews>
  <sheetFormatPr defaultColWidth="0" defaultRowHeight="14.5" outlineLevelRow="1" x14ac:dyDescent="0.35"/>
  <cols>
    <col min="1" max="1" width="2.26953125" customWidth="1"/>
    <col min="2" max="2" width="4.453125" customWidth="1"/>
    <col min="3" max="3" width="14.81640625" customWidth="1"/>
    <col min="4" max="4" width="37.7265625" customWidth="1"/>
    <col min="5" max="5" width="18.7265625" customWidth="1"/>
    <col min="6" max="6" width="8.1796875" customWidth="1"/>
    <col min="7" max="7" width="4" customWidth="1"/>
    <col min="8" max="8" width="7.1796875" customWidth="1"/>
    <col min="9" max="9" width="18.7265625" customWidth="1"/>
    <col min="10" max="10" width="8.1796875" customWidth="1"/>
    <col min="11" max="11" width="11.7265625" customWidth="1"/>
    <col min="12" max="12" width="18.26953125" customWidth="1"/>
    <col min="13" max="14" width="4.81640625" customWidth="1"/>
    <col min="15" max="15" width="3.7265625" customWidth="1"/>
    <col min="16" max="16" width="51.7265625" customWidth="1"/>
    <col min="17" max="16384" width="9.1796875" hidden="1"/>
  </cols>
  <sheetData>
    <row r="1" spans="1:14" s="1" customFormat="1" ht="40.5" customHeight="1" thickBot="1" x14ac:dyDescent="0.8">
      <c r="B1" s="92" t="s">
        <v>0</v>
      </c>
      <c r="C1" s="93"/>
      <c r="D1" s="93"/>
      <c r="E1" s="94"/>
      <c r="F1" s="94"/>
      <c r="G1" s="94"/>
      <c r="H1" s="94"/>
      <c r="I1" s="93"/>
      <c r="J1" s="93"/>
      <c r="K1" s="93"/>
      <c r="L1" s="93"/>
      <c r="M1" s="93"/>
      <c r="N1" s="93"/>
    </row>
    <row r="2" spans="1:14" ht="143.25" customHeight="1" thickTop="1" thickBot="1" x14ac:dyDescent="0.4">
      <c r="B2" s="95"/>
      <c r="C2" s="250" t="s">
        <v>1</v>
      </c>
      <c r="D2" s="251"/>
      <c r="E2" s="251"/>
      <c r="F2" s="251"/>
      <c r="G2" s="251"/>
      <c r="H2" s="251"/>
      <c r="I2" s="251"/>
      <c r="J2" s="251"/>
      <c r="K2" s="251"/>
      <c r="L2" s="251"/>
      <c r="M2" s="95"/>
      <c r="N2" s="95"/>
    </row>
    <row r="3" spans="1:14" ht="21" customHeight="1" thickBot="1" x14ac:dyDescent="0.4">
      <c r="B3" s="5"/>
      <c r="C3" s="255" t="s">
        <v>2</v>
      </c>
      <c r="D3" s="255"/>
      <c r="E3" s="256"/>
      <c r="F3" s="257"/>
      <c r="G3" s="257"/>
      <c r="H3" s="257"/>
      <c r="I3" s="258"/>
      <c r="J3" s="6"/>
      <c r="K3" s="86" t="s">
        <v>3</v>
      </c>
      <c r="L3" s="84"/>
      <c r="M3" s="5"/>
      <c r="N3" s="5"/>
    </row>
    <row r="4" spans="1:14" ht="4.1500000000000004" customHeight="1" thickBot="1" x14ac:dyDescent="0.4">
      <c r="B4" s="5"/>
      <c r="C4" s="6"/>
      <c r="D4" s="6"/>
      <c r="E4" s="6"/>
      <c r="F4" s="6"/>
      <c r="G4" s="6"/>
      <c r="H4" s="6"/>
      <c r="I4" s="6"/>
      <c r="J4" s="6"/>
      <c r="K4" s="6"/>
      <c r="L4" s="6"/>
      <c r="M4" s="5"/>
      <c r="N4" s="5"/>
    </row>
    <row r="5" spans="1:14" ht="21" customHeight="1" thickBot="1" x14ac:dyDescent="0.4">
      <c r="B5" s="5"/>
      <c r="C5" s="6"/>
      <c r="D5" s="6"/>
      <c r="E5" s="6"/>
      <c r="F5" s="96" t="s">
        <v>4</v>
      </c>
      <c r="G5" s="86"/>
      <c r="H5" s="86"/>
      <c r="I5" s="85"/>
      <c r="J5" s="6"/>
      <c r="K5" s="86"/>
      <c r="L5" s="85"/>
      <c r="M5" s="5"/>
      <c r="N5" s="5"/>
    </row>
    <row r="6" spans="1:14" ht="12" customHeight="1" thickBot="1" x14ac:dyDescent="0.4">
      <c r="L6" t="s">
        <v>5</v>
      </c>
    </row>
    <row r="7" spans="1:14" ht="21" customHeight="1" thickBot="1" x14ac:dyDescent="0.4">
      <c r="B7" s="101"/>
      <c r="C7" s="247" t="s">
        <v>6</v>
      </c>
      <c r="D7" s="248"/>
      <c r="E7" s="248"/>
      <c r="F7" s="248"/>
      <c r="G7" s="248"/>
      <c r="H7" s="248"/>
      <c r="I7" s="7" t="str">
        <f>IF(ISNUMBER($I$5),$I$5,"")</f>
        <v/>
      </c>
      <c r="J7" s="8"/>
      <c r="K7" s="8"/>
      <c r="L7" s="7" t="str">
        <f>IF(ISNUMBER($L$5),$L$5,"")</f>
        <v/>
      </c>
      <c r="M7" s="9"/>
      <c r="N7" s="10"/>
    </row>
    <row r="8" spans="1:14" ht="6.75" customHeight="1" x14ac:dyDescent="0.35">
      <c r="B8" s="21"/>
      <c r="C8" s="20"/>
      <c r="D8" s="20"/>
      <c r="E8" s="20"/>
      <c r="F8" s="20"/>
      <c r="G8" s="20"/>
      <c r="H8" s="20"/>
      <c r="I8" s="20"/>
      <c r="J8" s="20"/>
      <c r="K8" s="20"/>
      <c r="L8" s="20"/>
      <c r="M8" s="20"/>
      <c r="N8" s="22"/>
    </row>
    <row r="9" spans="1:14" ht="21" customHeight="1" x14ac:dyDescent="0.35">
      <c r="B9" s="11">
        <v>1</v>
      </c>
      <c r="C9" s="246" t="s">
        <v>7</v>
      </c>
      <c r="D9" s="246"/>
      <c r="E9" s="246"/>
      <c r="F9" s="246"/>
      <c r="G9" s="246"/>
      <c r="H9" s="16"/>
      <c r="I9" s="184"/>
      <c r="J9" s="2"/>
      <c r="K9" s="2"/>
      <c r="L9" s="184"/>
      <c r="N9" s="14"/>
    </row>
    <row r="10" spans="1:14" ht="21" customHeight="1" x14ac:dyDescent="0.35">
      <c r="B10" s="11">
        <v>2</v>
      </c>
      <c r="C10" s="246" t="s">
        <v>8</v>
      </c>
      <c r="D10" s="246"/>
      <c r="E10" s="246"/>
      <c r="F10" s="246"/>
      <c r="G10" s="246"/>
      <c r="H10" s="16"/>
      <c r="I10" s="185"/>
      <c r="J10" s="2"/>
      <c r="K10" s="2"/>
      <c r="L10" s="185"/>
      <c r="N10" s="14"/>
    </row>
    <row r="11" spans="1:14" ht="6.75" customHeight="1" x14ac:dyDescent="0.35">
      <c r="B11" s="13"/>
      <c r="N11" s="14"/>
    </row>
    <row r="12" spans="1:14" x14ac:dyDescent="0.35">
      <c r="B12" s="15"/>
      <c r="C12" s="16" t="s">
        <v>9</v>
      </c>
      <c r="D12" s="3"/>
      <c r="E12" s="3"/>
      <c r="F12" s="3"/>
      <c r="G12" s="3"/>
      <c r="H12" s="3"/>
      <c r="I12" s="234">
        <f>SUM(I9:I10)</f>
        <v>0</v>
      </c>
      <c r="J12" s="3"/>
      <c r="K12" s="3"/>
      <c r="L12" s="234">
        <f>SUM(L9:L10)</f>
        <v>0</v>
      </c>
      <c r="N12" s="14"/>
    </row>
    <row r="13" spans="1:14" ht="8.25" customHeight="1" thickBot="1" x14ac:dyDescent="0.4">
      <c r="B13" s="17"/>
      <c r="C13" s="18"/>
      <c r="D13" s="18"/>
      <c r="E13" s="18"/>
      <c r="F13" s="18"/>
      <c r="G13" s="18"/>
      <c r="H13" s="18"/>
      <c r="I13" s="18"/>
      <c r="J13" s="18"/>
      <c r="K13" s="18"/>
      <c r="L13" s="18"/>
      <c r="M13" s="18"/>
      <c r="N13" s="19"/>
    </row>
    <row r="14" spans="1:14" ht="15" thickBot="1" x14ac:dyDescent="0.4">
      <c r="J14" s="20"/>
      <c r="K14" s="20"/>
    </row>
    <row r="15" spans="1:14" ht="21" customHeight="1" thickBot="1" x14ac:dyDescent="0.4">
      <c r="A15" s="2"/>
      <c r="B15" s="231"/>
      <c r="C15" s="247" t="s">
        <v>10</v>
      </c>
      <c r="D15" s="248"/>
      <c r="E15" s="248"/>
      <c r="F15" s="248"/>
      <c r="G15" s="248"/>
      <c r="H15" s="248"/>
      <c r="I15" s="7" t="str">
        <f>IF(ISNUMBER($I$5),$I$5,"")</f>
        <v/>
      </c>
      <c r="J15" s="8"/>
      <c r="K15" s="8"/>
      <c r="L15" s="7" t="str">
        <f>IF(ISNUMBER($L$5),$L$5,"")</f>
        <v/>
      </c>
      <c r="M15" s="9"/>
      <c r="N15" s="10"/>
    </row>
    <row r="16" spans="1:14" ht="6.75" customHeight="1" x14ac:dyDescent="0.35">
      <c r="B16" s="21"/>
      <c r="C16" s="20"/>
      <c r="D16" s="20"/>
      <c r="E16" s="20"/>
      <c r="F16" s="20"/>
      <c r="G16" s="20"/>
      <c r="H16" s="20"/>
      <c r="I16" s="20"/>
      <c r="J16" s="20"/>
      <c r="K16" s="20"/>
      <c r="L16" s="20"/>
      <c r="M16" s="20"/>
      <c r="N16" s="22"/>
    </row>
    <row r="17" spans="2:16" ht="21" customHeight="1" x14ac:dyDescent="0.35">
      <c r="B17" s="103"/>
      <c r="C17" s="102" t="s">
        <v>11</v>
      </c>
      <c r="D17" s="254"/>
      <c r="E17" s="254"/>
      <c r="F17" s="254"/>
      <c r="G17" s="254"/>
      <c r="H17" s="254"/>
      <c r="I17" s="27" t="str">
        <f>IF(ISNUMBER($I$5),$I$5,"")</f>
        <v/>
      </c>
      <c r="J17" s="28"/>
      <c r="K17" s="29"/>
      <c r="L17" s="27" t="str">
        <f>IF(ISNUMBER($L$5),$L$5,"")</f>
        <v/>
      </c>
      <c r="M17" s="29"/>
      <c r="N17" s="104"/>
    </row>
    <row r="18" spans="2:16" ht="6.75" customHeight="1" x14ac:dyDescent="0.35">
      <c r="B18" s="13"/>
      <c r="N18" s="14"/>
    </row>
    <row r="19" spans="2:16" ht="21" customHeight="1" x14ac:dyDescent="0.35">
      <c r="B19" s="11">
        <v>4</v>
      </c>
      <c r="C19" s="246" t="s">
        <v>12</v>
      </c>
      <c r="D19" s="246"/>
      <c r="E19" s="246"/>
      <c r="F19" s="246"/>
      <c r="G19" s="246"/>
      <c r="H19" s="16"/>
      <c r="I19" s="184"/>
      <c r="J19" s="2"/>
      <c r="K19" s="2"/>
      <c r="L19" s="184"/>
      <c r="N19" s="14"/>
    </row>
    <row r="20" spans="2:16" ht="21" customHeight="1" x14ac:dyDescent="0.35">
      <c r="B20" s="11">
        <v>5</v>
      </c>
      <c r="C20" s="246" t="s">
        <v>13</v>
      </c>
      <c r="D20" s="246"/>
      <c r="E20" s="246"/>
      <c r="F20" s="246"/>
      <c r="G20" s="246"/>
      <c r="H20" s="71" t="s">
        <v>14</v>
      </c>
      <c r="I20" s="187"/>
      <c r="J20" s="24" t="s">
        <v>15</v>
      </c>
      <c r="K20" s="23" t="s">
        <v>14</v>
      </c>
      <c r="L20" s="187"/>
      <c r="M20" s="24" t="s">
        <v>15</v>
      </c>
      <c r="N20" s="14"/>
    </row>
    <row r="21" spans="2:16" ht="21" customHeight="1" x14ac:dyDescent="0.35">
      <c r="B21" s="11">
        <v>6</v>
      </c>
      <c r="C21" s="246" t="s">
        <v>16</v>
      </c>
      <c r="D21" s="246"/>
      <c r="E21" s="246"/>
      <c r="F21" s="246"/>
      <c r="G21" s="246"/>
      <c r="H21" s="16"/>
      <c r="I21" s="186"/>
      <c r="J21" s="2"/>
      <c r="K21" s="2"/>
      <c r="L21" s="186"/>
      <c r="N21" s="14"/>
    </row>
    <row r="22" spans="2:16" ht="21" customHeight="1" x14ac:dyDescent="0.35">
      <c r="B22" s="11">
        <v>7</v>
      </c>
      <c r="C22" s="246" t="s">
        <v>17</v>
      </c>
      <c r="D22" s="246"/>
      <c r="E22" s="246"/>
      <c r="F22" s="246"/>
      <c r="G22" s="246"/>
      <c r="H22" s="16"/>
      <c r="I22" s="186"/>
      <c r="J22" s="2"/>
      <c r="K22" s="2"/>
      <c r="L22" s="186"/>
      <c r="N22" s="14"/>
    </row>
    <row r="23" spans="2:16" ht="21" customHeight="1" x14ac:dyDescent="0.35">
      <c r="B23" s="11">
        <v>8</v>
      </c>
      <c r="C23" s="246" t="s">
        <v>18</v>
      </c>
      <c r="D23" s="246"/>
      <c r="E23" s="246"/>
      <c r="F23" s="246"/>
      <c r="G23" s="246"/>
      <c r="H23" s="71" t="s">
        <v>14</v>
      </c>
      <c r="I23" s="187"/>
      <c r="J23" s="24" t="s">
        <v>15</v>
      </c>
      <c r="K23" s="23" t="s">
        <v>14</v>
      </c>
      <c r="L23" s="187"/>
      <c r="M23" s="24" t="s">
        <v>15</v>
      </c>
      <c r="N23" s="14"/>
    </row>
    <row r="24" spans="2:16" ht="21" customHeight="1" thickBot="1" x14ac:dyDescent="0.4">
      <c r="B24" s="11">
        <v>9</v>
      </c>
      <c r="C24" s="246" t="s">
        <v>19</v>
      </c>
      <c r="D24" s="246"/>
      <c r="E24" s="246"/>
      <c r="F24" s="246"/>
      <c r="G24" s="246"/>
      <c r="H24" s="71"/>
      <c r="I24" s="185"/>
      <c r="J24" s="2"/>
      <c r="K24" s="2"/>
      <c r="L24" s="185"/>
      <c r="N24" s="14"/>
    </row>
    <row r="25" spans="2:16" ht="21" customHeight="1" x14ac:dyDescent="0.35">
      <c r="B25" s="11">
        <v>10</v>
      </c>
      <c r="C25" s="246" t="s">
        <v>20</v>
      </c>
      <c r="D25" s="246"/>
      <c r="E25" s="246"/>
      <c r="F25" s="246"/>
      <c r="G25" s="246"/>
      <c r="H25" s="71" t="s">
        <v>21</v>
      </c>
      <c r="I25" s="189"/>
      <c r="J25" s="2"/>
      <c r="K25" s="23" t="s">
        <v>21</v>
      </c>
      <c r="L25" s="189"/>
      <c r="N25" s="14"/>
      <c r="P25" s="181" t="str">
        <f>IF(OR(AND(NOT(ISBLANK(I25)),ISBLANK($I$5)),AND(NOT(ISBLANK(L25)),ISBLANK($L$5))),ErrMsg_InputYears,"")</f>
        <v/>
      </c>
    </row>
    <row r="26" spans="2:16" ht="21" customHeight="1" thickBot="1" x14ac:dyDescent="0.4">
      <c r="B26" s="11" t="s">
        <v>22</v>
      </c>
      <c r="C26" s="252" t="s">
        <v>23</v>
      </c>
      <c r="D26" s="252"/>
      <c r="E26" s="252"/>
      <c r="F26" s="252"/>
      <c r="G26" s="252"/>
      <c r="H26" s="71"/>
      <c r="I26" s="25" t="str">
        <f>IFERROR(IF(AND(I25&gt;0,$I$5&gt;0),VLOOKUP($I$5,LKP_MILEAGE,2,FALSE),""),"")</f>
        <v/>
      </c>
      <c r="J26" s="2"/>
      <c r="K26" s="2"/>
      <c r="L26" s="25" t="str">
        <f>IFERROR(IF(AND(L25&gt;0,$L$5&gt;0),VLOOKUP($L$5,LKP_MILEAGE,2,FALSE),""),"")</f>
        <v/>
      </c>
      <c r="N26" s="14"/>
    </row>
    <row r="27" spans="2:16" ht="21" customHeight="1" x14ac:dyDescent="0.35">
      <c r="B27" s="11" t="s">
        <v>24</v>
      </c>
      <c r="C27" s="252" t="s">
        <v>25</v>
      </c>
      <c r="D27" s="252"/>
      <c r="E27" s="252"/>
      <c r="F27" s="252"/>
      <c r="G27" s="252"/>
      <c r="H27" s="100"/>
      <c r="I27" s="26" t="str">
        <f>IFERROR(IF(I26&gt;0,I25*I26,""),"")</f>
        <v/>
      </c>
      <c r="J27" s="2"/>
      <c r="K27" s="2"/>
      <c r="L27" s="26" t="str">
        <f>IFERROR(IF(L26&gt;0,L25*L26,""),"")</f>
        <v/>
      </c>
      <c r="N27" s="14"/>
    </row>
    <row r="28" spans="2:16" ht="21" customHeight="1" x14ac:dyDescent="0.35">
      <c r="B28" s="11">
        <v>12</v>
      </c>
      <c r="C28" s="246" t="s">
        <v>26</v>
      </c>
      <c r="D28" s="246"/>
      <c r="E28" s="246"/>
      <c r="F28" s="246"/>
      <c r="G28" s="246"/>
      <c r="H28" s="71"/>
      <c r="I28" s="188"/>
      <c r="J28" s="2"/>
      <c r="K28" s="2"/>
      <c r="L28" s="188"/>
      <c r="N28" s="14"/>
    </row>
    <row r="29" spans="2:16" ht="6.75" customHeight="1" x14ac:dyDescent="0.35">
      <c r="B29" s="13"/>
      <c r="N29" s="14"/>
    </row>
    <row r="30" spans="2:16" x14ac:dyDescent="0.35">
      <c r="B30" s="15"/>
      <c r="C30" s="16" t="s">
        <v>9</v>
      </c>
      <c r="D30" s="3"/>
      <c r="E30" s="3"/>
      <c r="F30" s="3"/>
      <c r="G30" s="3"/>
      <c r="H30" s="3"/>
      <c r="I30" s="234">
        <f>IFERROR(I19+-I20+SUM(I21:I22)-I23+I24+IF(ISNUMBER(I27),I27,0)+I28,0)</f>
        <v>0</v>
      </c>
      <c r="J30" s="3"/>
      <c r="K30" s="3"/>
      <c r="L30" s="234">
        <f>IFERROR(L19+-L20+SUM(L21:L22)-L23+L24+IF(ISNUMBER(L27),L27,0)+L28,0)</f>
        <v>0</v>
      </c>
      <c r="N30" s="14"/>
    </row>
    <row r="31" spans="2:16" ht="8.25" customHeight="1" thickBot="1" x14ac:dyDescent="0.4">
      <c r="B31" s="17"/>
      <c r="C31" s="18"/>
      <c r="D31" s="18"/>
      <c r="E31" s="18"/>
      <c r="F31" s="18"/>
      <c r="G31" s="18"/>
      <c r="H31" s="18"/>
      <c r="I31" s="18"/>
      <c r="J31" s="18"/>
      <c r="K31" s="18"/>
      <c r="L31" s="18"/>
      <c r="M31" s="18"/>
      <c r="N31" s="19"/>
    </row>
    <row r="32" spans="2:16" ht="21" customHeight="1" collapsed="1" x14ac:dyDescent="0.35">
      <c r="B32" s="103"/>
      <c r="C32" s="102" t="s">
        <v>11</v>
      </c>
      <c r="D32" s="254"/>
      <c r="E32" s="254"/>
      <c r="F32" s="254"/>
      <c r="G32" s="254"/>
      <c r="H32" s="254"/>
      <c r="I32" s="27" t="str">
        <f>IF(ISNUMBER($I$5),$I$5,"")</f>
        <v/>
      </c>
      <c r="J32" s="28"/>
      <c r="K32" s="29"/>
      <c r="L32" s="27" t="str">
        <f>IF(ISNUMBER($L$5),$L$5,"")</f>
        <v/>
      </c>
      <c r="M32" s="29"/>
      <c r="N32" s="104"/>
    </row>
    <row r="33" spans="2:16" ht="6.75" hidden="1" customHeight="1" outlineLevel="1" x14ac:dyDescent="0.35">
      <c r="B33" s="13"/>
      <c r="N33" s="14"/>
    </row>
    <row r="34" spans="2:16" ht="21" hidden="1" customHeight="1" outlineLevel="1" x14ac:dyDescent="0.35">
      <c r="B34" s="11">
        <v>4</v>
      </c>
      <c r="C34" s="246" t="s">
        <v>12</v>
      </c>
      <c r="D34" s="246"/>
      <c r="E34" s="246"/>
      <c r="F34" s="246"/>
      <c r="G34" s="246"/>
      <c r="H34" s="16"/>
      <c r="I34" s="184"/>
      <c r="J34" s="2"/>
      <c r="K34" s="2"/>
      <c r="L34" s="184"/>
      <c r="N34" s="14"/>
    </row>
    <row r="35" spans="2:16" ht="21" hidden="1" customHeight="1" outlineLevel="1" x14ac:dyDescent="0.35">
      <c r="B35" s="11">
        <v>5</v>
      </c>
      <c r="C35" s="246" t="s">
        <v>13</v>
      </c>
      <c r="D35" s="246"/>
      <c r="E35" s="246"/>
      <c r="F35" s="246"/>
      <c r="G35" s="246"/>
      <c r="H35" s="71" t="s">
        <v>14</v>
      </c>
      <c r="I35" s="187"/>
      <c r="J35" s="24" t="s">
        <v>15</v>
      </c>
      <c r="K35" s="71" t="s">
        <v>14</v>
      </c>
      <c r="L35" s="187"/>
      <c r="M35" s="24" t="s">
        <v>15</v>
      </c>
      <c r="N35" s="14"/>
    </row>
    <row r="36" spans="2:16" ht="21" hidden="1" customHeight="1" outlineLevel="1" x14ac:dyDescent="0.35">
      <c r="B36" s="11">
        <v>6</v>
      </c>
      <c r="C36" s="246" t="s">
        <v>16</v>
      </c>
      <c r="D36" s="246"/>
      <c r="E36" s="246"/>
      <c r="F36" s="246"/>
      <c r="G36" s="246"/>
      <c r="H36" s="16"/>
      <c r="I36" s="186"/>
      <c r="J36" s="2"/>
      <c r="K36" s="2"/>
      <c r="L36" s="186"/>
      <c r="N36" s="14"/>
    </row>
    <row r="37" spans="2:16" ht="21" hidden="1" customHeight="1" outlineLevel="1" x14ac:dyDescent="0.35">
      <c r="B37" s="11">
        <v>7</v>
      </c>
      <c r="C37" s="246" t="s">
        <v>17</v>
      </c>
      <c r="D37" s="246"/>
      <c r="E37" s="246"/>
      <c r="F37" s="246"/>
      <c r="G37" s="246"/>
      <c r="H37" s="16"/>
      <c r="I37" s="186"/>
      <c r="J37" s="2"/>
      <c r="K37" s="2"/>
      <c r="L37" s="186"/>
      <c r="N37" s="14"/>
    </row>
    <row r="38" spans="2:16" ht="21" hidden="1" customHeight="1" outlineLevel="1" x14ac:dyDescent="0.35">
      <c r="B38" s="11">
        <v>8</v>
      </c>
      <c r="C38" s="246" t="s">
        <v>18</v>
      </c>
      <c r="D38" s="246"/>
      <c r="E38" s="246"/>
      <c r="F38" s="246"/>
      <c r="G38" s="246"/>
      <c r="H38" s="71" t="s">
        <v>14</v>
      </c>
      <c r="I38" s="187"/>
      <c r="J38" s="24" t="s">
        <v>15</v>
      </c>
      <c r="K38" s="23" t="s">
        <v>14</v>
      </c>
      <c r="L38" s="187"/>
      <c r="M38" s="24" t="s">
        <v>15</v>
      </c>
      <c r="N38" s="14"/>
    </row>
    <row r="39" spans="2:16" ht="21" hidden="1" customHeight="1" outlineLevel="1" thickBot="1" x14ac:dyDescent="0.4">
      <c r="B39" s="11">
        <v>9</v>
      </c>
      <c r="C39" s="246" t="s">
        <v>19</v>
      </c>
      <c r="D39" s="246"/>
      <c r="E39" s="246"/>
      <c r="F39" s="246"/>
      <c r="G39" s="246"/>
      <c r="H39" s="71"/>
      <c r="I39" s="185"/>
      <c r="J39" s="2"/>
      <c r="K39" s="2"/>
      <c r="L39" s="185"/>
      <c r="N39" s="14"/>
    </row>
    <row r="40" spans="2:16" ht="21" hidden="1" customHeight="1" outlineLevel="1" x14ac:dyDescent="0.35">
      <c r="B40" s="11">
        <v>10</v>
      </c>
      <c r="C40" s="246" t="s">
        <v>20</v>
      </c>
      <c r="D40" s="246"/>
      <c r="E40" s="246"/>
      <c r="F40" s="246"/>
      <c r="G40" s="246"/>
      <c r="H40" s="71" t="s">
        <v>21</v>
      </c>
      <c r="I40" s="189"/>
      <c r="J40" s="2"/>
      <c r="K40" s="23" t="s">
        <v>21</v>
      </c>
      <c r="L40" s="189"/>
      <c r="N40" s="14"/>
      <c r="P40" s="181" t="str">
        <f>IF(OR(AND(NOT(ISBLANK(I40)),ISBLANK($I$5)),AND(NOT(ISBLANK(L40)),ISBLANK($L$5))),ErrMsg_InputYears,"")</f>
        <v/>
      </c>
    </row>
    <row r="41" spans="2:16" ht="21" hidden="1" customHeight="1" outlineLevel="1" thickBot="1" x14ac:dyDescent="0.4">
      <c r="B41" s="11" t="s">
        <v>22</v>
      </c>
      <c r="C41" s="252" t="s">
        <v>23</v>
      </c>
      <c r="D41" s="252"/>
      <c r="E41" s="252"/>
      <c r="F41" s="252"/>
      <c r="G41" s="252"/>
      <c r="H41" s="71"/>
      <c r="I41" s="25" t="str">
        <f>IFERROR(IF(AND(I40&gt;0,$I$5&gt;0),VLOOKUP($I$5,LKP_MILEAGE,2,FALSE),""),"")</f>
        <v/>
      </c>
      <c r="J41" s="2"/>
      <c r="K41" s="2"/>
      <c r="L41" s="25" t="str">
        <f>IFERROR(IF(AND(L40&gt;0,$L$5&gt;0),VLOOKUP($L$5,LKP_MILEAGE,2,FALSE),""),"")</f>
        <v/>
      </c>
      <c r="N41" s="14"/>
    </row>
    <row r="42" spans="2:16" ht="21" hidden="1" customHeight="1" outlineLevel="1" x14ac:dyDescent="0.35">
      <c r="B42" s="11" t="s">
        <v>24</v>
      </c>
      <c r="C42" s="252" t="s">
        <v>25</v>
      </c>
      <c r="D42" s="252"/>
      <c r="E42" s="252"/>
      <c r="F42" s="252"/>
      <c r="G42" s="252"/>
      <c r="H42" s="100"/>
      <c r="I42" s="26" t="str">
        <f>IFERROR(IF(I41&gt;0,I40*I41,""),"")</f>
        <v/>
      </c>
      <c r="J42" s="2"/>
      <c r="K42" s="2"/>
      <c r="L42" s="26" t="str">
        <f>IFERROR(IF(L41&gt;0,L40*L41,""),"")</f>
        <v/>
      </c>
      <c r="N42" s="14"/>
    </row>
    <row r="43" spans="2:16" ht="21" hidden="1" customHeight="1" outlineLevel="1" x14ac:dyDescent="0.35">
      <c r="B43" s="11">
        <v>12</v>
      </c>
      <c r="C43" s="246" t="s">
        <v>26</v>
      </c>
      <c r="D43" s="246"/>
      <c r="E43" s="246"/>
      <c r="F43" s="246"/>
      <c r="G43" s="246"/>
      <c r="H43" s="71"/>
      <c r="I43" s="188"/>
      <c r="J43" s="2"/>
      <c r="K43" s="2"/>
      <c r="L43" s="188"/>
      <c r="N43" s="14"/>
    </row>
    <row r="44" spans="2:16" ht="6.75" hidden="1" customHeight="1" outlineLevel="1" x14ac:dyDescent="0.35">
      <c r="B44" s="13"/>
      <c r="N44" s="14"/>
    </row>
    <row r="45" spans="2:16" hidden="1" outlineLevel="1" x14ac:dyDescent="0.35">
      <c r="B45" s="15"/>
      <c r="C45" s="16" t="s">
        <v>9</v>
      </c>
      <c r="D45" s="3"/>
      <c r="E45" s="3"/>
      <c r="F45" s="3"/>
      <c r="G45" s="3"/>
      <c r="H45" s="3"/>
      <c r="I45" s="234">
        <f>IFERROR(I34+-I35+SUM(I36:I37)-I38+I39+IF(ISNUMBER(I42),I42,0)+I43,0)</f>
        <v>0</v>
      </c>
      <c r="J45" s="3"/>
      <c r="K45" s="3"/>
      <c r="L45" s="234">
        <f>IFERROR(L34+-L35+SUM(L36:L37)-L38+L39+IF(ISNUMBER(L42),L42,0)+L43,0)</f>
        <v>0</v>
      </c>
      <c r="N45" s="14"/>
    </row>
    <row r="46" spans="2:16" ht="8.25" hidden="1" customHeight="1" outlineLevel="1" thickBot="1" x14ac:dyDescent="0.4">
      <c r="B46" s="17"/>
      <c r="C46" s="18"/>
      <c r="D46" s="18"/>
      <c r="E46" s="18"/>
      <c r="F46" s="18"/>
      <c r="G46" s="18"/>
      <c r="H46" s="18"/>
      <c r="I46" s="18"/>
      <c r="J46" s="18"/>
      <c r="K46" s="18"/>
      <c r="L46" s="18"/>
      <c r="M46" s="18"/>
      <c r="N46" s="19"/>
    </row>
    <row r="47" spans="2:16" ht="21" customHeight="1" collapsed="1" thickBot="1" x14ac:dyDescent="0.4">
      <c r="B47" s="103"/>
      <c r="C47" s="102" t="s">
        <v>11</v>
      </c>
      <c r="D47" s="254"/>
      <c r="E47" s="254"/>
      <c r="F47" s="254"/>
      <c r="G47" s="254"/>
      <c r="H47" s="254"/>
      <c r="I47" s="27" t="str">
        <f>IF(ISNUMBER($I$5),$I$5,"")</f>
        <v/>
      </c>
      <c r="J47" s="28"/>
      <c r="K47" s="29"/>
      <c r="L47" s="27" t="str">
        <f>IF(ISNUMBER($L$5),$L$5,"")</f>
        <v/>
      </c>
      <c r="M47" s="29"/>
      <c r="N47" s="104"/>
    </row>
    <row r="48" spans="2:16" ht="6.75" hidden="1" customHeight="1" outlineLevel="1" x14ac:dyDescent="0.35">
      <c r="B48" s="13"/>
      <c r="N48" s="14"/>
    </row>
    <row r="49" spans="1:16" ht="21" hidden="1" customHeight="1" outlineLevel="1" x14ac:dyDescent="0.35">
      <c r="B49" s="11">
        <v>4</v>
      </c>
      <c r="C49" s="246" t="s">
        <v>12</v>
      </c>
      <c r="D49" s="246"/>
      <c r="E49" s="246"/>
      <c r="F49" s="246"/>
      <c r="G49" s="246"/>
      <c r="H49" s="16"/>
      <c r="I49" s="184"/>
      <c r="J49" s="2"/>
      <c r="K49" s="2"/>
      <c r="L49" s="184"/>
      <c r="N49" s="14"/>
    </row>
    <row r="50" spans="1:16" ht="21" hidden="1" customHeight="1" outlineLevel="1" x14ac:dyDescent="0.35">
      <c r="B50" s="11">
        <v>5</v>
      </c>
      <c r="C50" s="246" t="s">
        <v>13</v>
      </c>
      <c r="D50" s="246"/>
      <c r="E50" s="246"/>
      <c r="F50" s="246"/>
      <c r="G50" s="246"/>
      <c r="H50" s="71" t="s">
        <v>14</v>
      </c>
      <c r="I50" s="187"/>
      <c r="J50" s="24" t="s">
        <v>15</v>
      </c>
      <c r="K50" s="71" t="s">
        <v>14</v>
      </c>
      <c r="L50" s="187"/>
      <c r="M50" s="24" t="s">
        <v>15</v>
      </c>
      <c r="N50" s="14"/>
    </row>
    <row r="51" spans="1:16" ht="21" hidden="1" customHeight="1" outlineLevel="1" x14ac:dyDescent="0.35">
      <c r="B51" s="11">
        <v>6</v>
      </c>
      <c r="C51" s="246" t="s">
        <v>16</v>
      </c>
      <c r="D51" s="246"/>
      <c r="E51" s="246"/>
      <c r="F51" s="246"/>
      <c r="G51" s="246"/>
      <c r="H51" s="16"/>
      <c r="I51" s="186"/>
      <c r="J51" s="2"/>
      <c r="K51" s="2"/>
      <c r="L51" s="186"/>
      <c r="N51" s="14"/>
    </row>
    <row r="52" spans="1:16" ht="21" hidden="1" customHeight="1" outlineLevel="1" x14ac:dyDescent="0.35">
      <c r="B52" s="11">
        <v>7</v>
      </c>
      <c r="C52" s="246" t="s">
        <v>17</v>
      </c>
      <c r="D52" s="246"/>
      <c r="E52" s="246"/>
      <c r="F52" s="246"/>
      <c r="G52" s="246"/>
      <c r="H52" s="16"/>
      <c r="I52" s="186"/>
      <c r="J52" s="2"/>
      <c r="K52" s="2"/>
      <c r="L52" s="186"/>
      <c r="N52" s="14"/>
    </row>
    <row r="53" spans="1:16" ht="21" hidden="1" customHeight="1" outlineLevel="1" x14ac:dyDescent="0.35">
      <c r="B53" s="11">
        <v>8</v>
      </c>
      <c r="C53" s="246" t="s">
        <v>18</v>
      </c>
      <c r="D53" s="246"/>
      <c r="E53" s="246"/>
      <c r="F53" s="246"/>
      <c r="G53" s="246"/>
      <c r="H53" s="71" t="s">
        <v>14</v>
      </c>
      <c r="I53" s="187"/>
      <c r="J53" s="24" t="s">
        <v>15</v>
      </c>
      <c r="K53" s="23" t="s">
        <v>14</v>
      </c>
      <c r="L53" s="187"/>
      <c r="M53" s="24" t="s">
        <v>15</v>
      </c>
      <c r="N53" s="14"/>
    </row>
    <row r="54" spans="1:16" ht="21" hidden="1" customHeight="1" outlineLevel="1" thickBot="1" x14ac:dyDescent="0.4">
      <c r="B54" s="11">
        <v>9</v>
      </c>
      <c r="C54" s="246" t="s">
        <v>19</v>
      </c>
      <c r="D54" s="246"/>
      <c r="E54" s="246"/>
      <c r="F54" s="246"/>
      <c r="G54" s="246"/>
      <c r="H54" s="71"/>
      <c r="I54" s="185"/>
      <c r="J54" s="2"/>
      <c r="K54" s="2"/>
      <c r="L54" s="185"/>
      <c r="N54" s="14"/>
    </row>
    <row r="55" spans="1:16" ht="21" hidden="1" customHeight="1" outlineLevel="1" x14ac:dyDescent="0.35">
      <c r="B55" s="11">
        <v>10</v>
      </c>
      <c r="C55" s="246" t="s">
        <v>20</v>
      </c>
      <c r="D55" s="246"/>
      <c r="E55" s="246"/>
      <c r="F55" s="246"/>
      <c r="G55" s="246"/>
      <c r="H55" s="71" t="s">
        <v>21</v>
      </c>
      <c r="I55" s="189"/>
      <c r="J55" s="2"/>
      <c r="K55" s="23" t="s">
        <v>21</v>
      </c>
      <c r="L55" s="189"/>
      <c r="N55" s="14"/>
      <c r="P55" s="181" t="str">
        <f>IF(OR(AND(NOT(ISBLANK(I55)),ISBLANK($I$5)),AND(NOT(ISBLANK(L55)),ISBLANK($L$5))),ErrMsg_InputYears,"")</f>
        <v/>
      </c>
    </row>
    <row r="56" spans="1:16" ht="21" hidden="1" customHeight="1" outlineLevel="1" thickBot="1" x14ac:dyDescent="0.4">
      <c r="B56" s="11" t="s">
        <v>22</v>
      </c>
      <c r="C56" s="252" t="s">
        <v>23</v>
      </c>
      <c r="D56" s="252"/>
      <c r="E56" s="252"/>
      <c r="F56" s="252"/>
      <c r="G56" s="252"/>
      <c r="H56" s="71"/>
      <c r="I56" s="25" t="str">
        <f>IFERROR(IF(AND(I55&gt;0,$I$5&gt;0),VLOOKUP($I$5,LKP_MILEAGE,2,FALSE),""),"")</f>
        <v/>
      </c>
      <c r="J56" s="2"/>
      <c r="K56" s="2"/>
      <c r="L56" s="25" t="str">
        <f>IFERROR(IF(AND(L55&gt;0,$L$5&gt;0),VLOOKUP($L$5,LKP_MILEAGE,2,FALSE),""),"")</f>
        <v/>
      </c>
      <c r="N56" s="14"/>
    </row>
    <row r="57" spans="1:16" ht="21" hidden="1" customHeight="1" outlineLevel="1" x14ac:dyDescent="0.35">
      <c r="B57" s="11" t="s">
        <v>24</v>
      </c>
      <c r="C57" s="252" t="s">
        <v>25</v>
      </c>
      <c r="D57" s="252"/>
      <c r="E57" s="252"/>
      <c r="F57" s="252"/>
      <c r="G57" s="252"/>
      <c r="H57" s="100"/>
      <c r="I57" s="26" t="str">
        <f>IFERROR(IF(I56&gt;0,I55*I56,""),"")</f>
        <v/>
      </c>
      <c r="J57" s="2"/>
      <c r="K57" s="2"/>
      <c r="L57" s="26" t="str">
        <f>IFERROR(IF(L56&gt;0,L55*L56,""),"")</f>
        <v/>
      </c>
      <c r="N57" s="14"/>
    </row>
    <row r="58" spans="1:16" ht="21" hidden="1" customHeight="1" outlineLevel="1" x14ac:dyDescent="0.35">
      <c r="B58" s="11">
        <v>12</v>
      </c>
      <c r="C58" s="246" t="s">
        <v>26</v>
      </c>
      <c r="D58" s="246"/>
      <c r="E58" s="246"/>
      <c r="F58" s="246"/>
      <c r="G58" s="246"/>
      <c r="H58" s="71"/>
      <c r="I58" s="188"/>
      <c r="J58" s="2"/>
      <c r="K58" s="2"/>
      <c r="L58" s="188"/>
      <c r="N58" s="14"/>
    </row>
    <row r="59" spans="1:16" ht="6.75" hidden="1" customHeight="1" outlineLevel="1" x14ac:dyDescent="0.35">
      <c r="B59" s="13"/>
      <c r="N59" s="14"/>
    </row>
    <row r="60" spans="1:16" hidden="1" outlineLevel="1" x14ac:dyDescent="0.35">
      <c r="B60" s="15"/>
      <c r="C60" s="16" t="s">
        <v>9</v>
      </c>
      <c r="D60" s="3"/>
      <c r="E60" s="3"/>
      <c r="F60" s="3"/>
      <c r="G60" s="3"/>
      <c r="H60" s="3"/>
      <c r="I60" s="234">
        <f>IFERROR(I49+-I50+SUM(I51:I52)-I53+I54+IF(ISNUMBER(I57),I57,0)+I58,0)</f>
        <v>0</v>
      </c>
      <c r="J60" s="3"/>
      <c r="K60" s="3"/>
      <c r="L60" s="234">
        <f>IFERROR(L49+-L50+SUM(L51:L52)-L53+L54+IF(ISNUMBER(L57),L57,0)+L58,0)</f>
        <v>0</v>
      </c>
      <c r="N60" s="14"/>
    </row>
    <row r="61" spans="1:16" ht="8.25" hidden="1" customHeight="1" outlineLevel="1" thickBot="1" x14ac:dyDescent="0.4">
      <c r="B61" s="17"/>
      <c r="C61" s="18"/>
      <c r="D61" s="18"/>
      <c r="E61" s="18"/>
      <c r="F61" s="18"/>
      <c r="G61" s="18"/>
      <c r="H61" s="18"/>
      <c r="I61" s="18"/>
      <c r="J61" s="18"/>
      <c r="K61" s="18"/>
      <c r="L61" s="18"/>
      <c r="M61" s="18"/>
      <c r="N61" s="19"/>
    </row>
    <row r="62" spans="1:16" ht="15" thickBot="1" x14ac:dyDescent="0.4">
      <c r="J62" s="20"/>
      <c r="K62" s="20"/>
    </row>
    <row r="63" spans="1:16" ht="21" customHeight="1" thickBot="1" x14ac:dyDescent="0.4">
      <c r="A63" s="2"/>
      <c r="B63" s="231"/>
      <c r="C63" s="247" t="s">
        <v>27</v>
      </c>
      <c r="D63" s="248"/>
      <c r="E63" s="248"/>
      <c r="F63" s="248"/>
      <c r="G63" s="248"/>
      <c r="H63" s="248"/>
      <c r="I63" s="7" t="str">
        <f>IF(ISNUMBER($I$5),$I$5,"")</f>
        <v/>
      </c>
      <c r="J63" s="8"/>
      <c r="K63" s="8"/>
      <c r="L63" s="7" t="str">
        <f>IF(ISNUMBER($L$5),$L$5,"")</f>
        <v/>
      </c>
      <c r="M63" s="9"/>
      <c r="N63" s="10"/>
    </row>
    <row r="64" spans="1:16" ht="6.75" customHeight="1" thickBot="1" x14ac:dyDescent="0.4">
      <c r="B64" s="21"/>
      <c r="C64" s="20"/>
      <c r="D64" s="20"/>
      <c r="E64" s="20"/>
      <c r="F64" s="20"/>
      <c r="G64" s="20"/>
      <c r="H64" s="20"/>
      <c r="I64" s="20"/>
      <c r="J64" s="20"/>
      <c r="K64" s="20"/>
      <c r="L64" s="20"/>
      <c r="M64" s="20"/>
      <c r="N64" s="22"/>
    </row>
    <row r="65" spans="2:16" ht="21" customHeight="1" x14ac:dyDescent="0.35">
      <c r="B65" s="103"/>
      <c r="C65" s="102" t="s">
        <v>11</v>
      </c>
      <c r="D65" s="253"/>
      <c r="E65" s="253"/>
      <c r="F65" s="253"/>
      <c r="G65" s="253"/>
      <c r="H65" s="253"/>
      <c r="I65" s="27" t="str">
        <f>IF(ISNUMBER($I$5),$I$5,"")</f>
        <v/>
      </c>
      <c r="J65" s="28"/>
      <c r="K65" s="29"/>
      <c r="L65" s="27" t="str">
        <f>IF(ISNUMBER($L$5),$L$5,"")</f>
        <v/>
      </c>
      <c r="M65" s="29"/>
      <c r="N65" s="104"/>
    </row>
    <row r="66" spans="2:16" ht="6.75" customHeight="1" x14ac:dyDescent="0.35">
      <c r="B66" s="13"/>
      <c r="N66" s="14"/>
    </row>
    <row r="67" spans="2:16" ht="21" customHeight="1" x14ac:dyDescent="0.35">
      <c r="B67" s="11">
        <v>3</v>
      </c>
      <c r="C67" s="246" t="s">
        <v>28</v>
      </c>
      <c r="D67" s="246"/>
      <c r="E67" s="246"/>
      <c r="F67" s="246"/>
      <c r="G67" s="246"/>
      <c r="H67" s="16"/>
      <c r="I67" s="184"/>
      <c r="J67" s="2"/>
      <c r="K67" s="2"/>
      <c r="L67" s="184"/>
      <c r="N67" s="14"/>
    </row>
    <row r="68" spans="2:16" ht="21" customHeight="1" x14ac:dyDescent="0.35">
      <c r="B68" s="11">
        <v>4</v>
      </c>
      <c r="C68" s="246" t="s">
        <v>12</v>
      </c>
      <c r="D68" s="246"/>
      <c r="E68" s="246"/>
      <c r="F68" s="246"/>
      <c r="G68" s="246"/>
      <c r="H68" s="16"/>
      <c r="I68" s="184"/>
      <c r="J68" s="2"/>
      <c r="K68" s="2"/>
      <c r="L68" s="184"/>
      <c r="N68" s="14"/>
    </row>
    <row r="69" spans="2:16" ht="21" customHeight="1" x14ac:dyDescent="0.35">
      <c r="B69" s="11">
        <v>5</v>
      </c>
      <c r="C69" s="246" t="s">
        <v>13</v>
      </c>
      <c r="D69" s="246"/>
      <c r="E69" s="246"/>
      <c r="F69" s="246"/>
      <c r="G69" s="246"/>
      <c r="H69" s="71" t="s">
        <v>14</v>
      </c>
      <c r="I69" s="187"/>
      <c r="J69" s="24" t="s">
        <v>15</v>
      </c>
      <c r="K69" s="71" t="s">
        <v>14</v>
      </c>
      <c r="L69" s="187"/>
      <c r="M69" s="24" t="s">
        <v>15</v>
      </c>
      <c r="N69" s="14"/>
    </row>
    <row r="70" spans="2:16" ht="21" customHeight="1" x14ac:dyDescent="0.35">
      <c r="B70" s="11">
        <v>6</v>
      </c>
      <c r="C70" s="246" t="s">
        <v>16</v>
      </c>
      <c r="D70" s="246"/>
      <c r="E70" s="246"/>
      <c r="F70" s="246"/>
      <c r="G70" s="246"/>
      <c r="H70" s="16"/>
      <c r="I70" s="186"/>
      <c r="J70" s="2"/>
      <c r="K70" s="2"/>
      <c r="L70" s="186"/>
      <c r="N70" s="14"/>
    </row>
    <row r="71" spans="2:16" ht="21" customHeight="1" x14ac:dyDescent="0.35">
      <c r="B71" s="11">
        <v>7</v>
      </c>
      <c r="C71" s="246" t="s">
        <v>17</v>
      </c>
      <c r="D71" s="246"/>
      <c r="E71" s="246"/>
      <c r="F71" s="246"/>
      <c r="G71" s="246"/>
      <c r="H71" s="16"/>
      <c r="I71" s="186"/>
      <c r="J71" s="2"/>
      <c r="K71" s="2"/>
      <c r="L71" s="186"/>
      <c r="N71" s="14"/>
    </row>
    <row r="72" spans="2:16" ht="21" customHeight="1" x14ac:dyDescent="0.35">
      <c r="B72" s="11">
        <v>8</v>
      </c>
      <c r="C72" s="246" t="s">
        <v>18</v>
      </c>
      <c r="D72" s="246"/>
      <c r="E72" s="246"/>
      <c r="F72" s="246"/>
      <c r="G72" s="246"/>
      <c r="H72" s="71" t="s">
        <v>14</v>
      </c>
      <c r="I72" s="187"/>
      <c r="J72" s="24" t="s">
        <v>15</v>
      </c>
      <c r="K72" s="23" t="s">
        <v>14</v>
      </c>
      <c r="L72" s="187"/>
      <c r="M72" s="24" t="s">
        <v>15</v>
      </c>
      <c r="N72" s="14"/>
    </row>
    <row r="73" spans="2:16" ht="21" customHeight="1" thickBot="1" x14ac:dyDescent="0.4">
      <c r="B73" s="11">
        <v>9</v>
      </c>
      <c r="C73" s="246" t="s">
        <v>19</v>
      </c>
      <c r="D73" s="246"/>
      <c r="E73" s="246"/>
      <c r="F73" s="246"/>
      <c r="G73" s="246"/>
      <c r="H73" s="71"/>
      <c r="I73" s="185"/>
      <c r="J73" s="2"/>
      <c r="K73" s="2"/>
      <c r="L73" s="185"/>
      <c r="N73" s="14"/>
    </row>
    <row r="74" spans="2:16" ht="21" customHeight="1" x14ac:dyDescent="0.35">
      <c r="B74" s="11">
        <v>10</v>
      </c>
      <c r="C74" s="246" t="s">
        <v>20</v>
      </c>
      <c r="D74" s="246"/>
      <c r="E74" s="246"/>
      <c r="F74" s="246"/>
      <c r="G74" s="246"/>
      <c r="H74" s="71" t="s">
        <v>21</v>
      </c>
      <c r="I74" s="189"/>
      <c r="J74" s="2"/>
      <c r="K74" s="23" t="s">
        <v>21</v>
      </c>
      <c r="L74" s="189"/>
      <c r="N74" s="14"/>
      <c r="P74" s="181" t="str">
        <f>IF(OR(AND(NOT(ISBLANK(I74)),ISBLANK($I$5)),AND(NOT(ISBLANK(L74)),ISBLANK($L$5))),ErrMsg_InputYears,"")</f>
        <v/>
      </c>
    </row>
    <row r="75" spans="2:16" ht="21" customHeight="1" thickBot="1" x14ac:dyDescent="0.4">
      <c r="B75" s="11" t="s">
        <v>22</v>
      </c>
      <c r="C75" s="252" t="s">
        <v>23</v>
      </c>
      <c r="D75" s="252"/>
      <c r="E75" s="252"/>
      <c r="F75" s="252"/>
      <c r="G75" s="252"/>
      <c r="H75" s="71"/>
      <c r="I75" s="25" t="str">
        <f>IFERROR(IF(AND(I74&gt;0,$I$5&gt;0),VLOOKUP($I$5,LKP_MILEAGE,2,FALSE),""),"")</f>
        <v/>
      </c>
      <c r="J75" s="2"/>
      <c r="K75" s="2"/>
      <c r="L75" s="25" t="str">
        <f>IFERROR(IF(AND(L74&gt;0,$L$5&gt;0),VLOOKUP($L$5,LKP_MILEAGE,2,FALSE),""),"")</f>
        <v/>
      </c>
      <c r="N75" s="14"/>
    </row>
    <row r="76" spans="2:16" ht="21" customHeight="1" x14ac:dyDescent="0.35">
      <c r="B76" s="11" t="s">
        <v>24</v>
      </c>
      <c r="C76" s="252" t="s">
        <v>25</v>
      </c>
      <c r="D76" s="252"/>
      <c r="E76" s="252"/>
      <c r="F76" s="252"/>
      <c r="G76" s="252"/>
      <c r="H76" s="100"/>
      <c r="I76" s="26" t="str">
        <f>IFERROR(IF(I75&gt;0,I74*I75,""),"")</f>
        <v/>
      </c>
      <c r="J76" s="2"/>
      <c r="K76" s="2"/>
      <c r="L76" s="26" t="str">
        <f>IFERROR(IF(L75&gt;0,L74*L75,""),"")</f>
        <v/>
      </c>
      <c r="N76" s="14"/>
    </row>
    <row r="77" spans="2:16" ht="21" customHeight="1" x14ac:dyDescent="0.35">
      <c r="B77" s="11">
        <v>12</v>
      </c>
      <c r="C77" s="246" t="s">
        <v>26</v>
      </c>
      <c r="D77" s="246"/>
      <c r="E77" s="246"/>
      <c r="F77" s="246"/>
      <c r="G77" s="246"/>
      <c r="H77" s="71"/>
      <c r="I77" s="188"/>
      <c r="J77" s="2"/>
      <c r="K77" s="2"/>
      <c r="L77" s="188"/>
      <c r="N77" s="14"/>
    </row>
    <row r="78" spans="2:16" ht="6.75" customHeight="1" x14ac:dyDescent="0.35">
      <c r="B78" s="13"/>
      <c r="N78" s="14"/>
    </row>
    <row r="79" spans="2:16" x14ac:dyDescent="0.35">
      <c r="B79" s="15"/>
      <c r="C79" s="16" t="s">
        <v>9</v>
      </c>
      <c r="D79" s="3"/>
      <c r="E79" s="3"/>
      <c r="F79" s="3"/>
      <c r="G79" s="3"/>
      <c r="H79" s="3"/>
      <c r="I79" s="234">
        <f>IFERROR(SUM(I67:I68)-I69+SUM(I70:I71)-I72+I73+IF(ISNUMBER(I76),I76,0)+I77,0)</f>
        <v>0</v>
      </c>
      <c r="J79" s="3"/>
      <c r="K79" s="3"/>
      <c r="L79" s="234">
        <f>IFERROR(SUM(L67:L68)-L69+SUM(L70:L71)-L72+L73+IF(ISNUMBER(L76),L76,0)+L77,0)</f>
        <v>0</v>
      </c>
      <c r="N79" s="14"/>
    </row>
    <row r="80" spans="2:16" ht="8.25" customHeight="1" thickBot="1" x14ac:dyDescent="0.4">
      <c r="B80" s="17"/>
      <c r="C80" s="18"/>
      <c r="D80" s="18"/>
      <c r="E80" s="18"/>
      <c r="F80" s="18"/>
      <c r="G80" s="18"/>
      <c r="H80" s="18"/>
      <c r="I80" s="18"/>
      <c r="J80" s="18"/>
      <c r="K80" s="18"/>
      <c r="L80" s="18"/>
      <c r="M80" s="18"/>
      <c r="N80" s="19"/>
    </row>
    <row r="81" spans="2:14" ht="15" thickBot="1" x14ac:dyDescent="0.4">
      <c r="J81" s="20"/>
      <c r="K81" s="20"/>
    </row>
    <row r="82" spans="2:14" ht="21" customHeight="1" thickBot="1" x14ac:dyDescent="0.4">
      <c r="B82" s="101"/>
      <c r="C82" s="247" t="s">
        <v>29</v>
      </c>
      <c r="D82" s="248"/>
      <c r="E82" s="248"/>
      <c r="F82" s="248"/>
      <c r="G82" s="248"/>
      <c r="H82" s="248"/>
      <c r="I82" s="7" t="str">
        <f>IF(ISNUMBER($I$5),$I$5,"")</f>
        <v/>
      </c>
      <c r="J82" s="8"/>
      <c r="K82" s="8"/>
      <c r="L82" s="7" t="str">
        <f>IF(ISNUMBER($L$5),$L$5,"")</f>
        <v/>
      </c>
      <c r="M82" s="9"/>
      <c r="N82" s="10"/>
    </row>
    <row r="83" spans="2:14" ht="6.75" customHeight="1" x14ac:dyDescent="0.35">
      <c r="B83" s="21"/>
      <c r="C83" s="20"/>
      <c r="D83" s="20"/>
      <c r="E83" s="20"/>
      <c r="F83" s="20"/>
      <c r="G83" s="20"/>
      <c r="H83" s="20"/>
      <c r="I83" s="20"/>
      <c r="J83" s="20"/>
      <c r="K83" s="20"/>
      <c r="L83" s="20"/>
      <c r="M83" s="20"/>
      <c r="N83" s="22"/>
    </row>
    <row r="84" spans="2:14" ht="21" customHeight="1" x14ac:dyDescent="0.35">
      <c r="B84" s="11">
        <v>13</v>
      </c>
      <c r="C84" s="246" t="s">
        <v>30</v>
      </c>
      <c r="D84" s="246"/>
      <c r="E84" s="246"/>
      <c r="F84" s="246"/>
      <c r="G84" s="246"/>
      <c r="H84" s="71"/>
      <c r="I84" s="188"/>
      <c r="J84" s="2"/>
      <c r="K84" s="2"/>
      <c r="L84" s="188"/>
      <c r="N84" s="14"/>
    </row>
    <row r="85" spans="2:14" ht="6.75" customHeight="1" x14ac:dyDescent="0.35">
      <c r="B85" s="13"/>
      <c r="N85" s="14"/>
    </row>
    <row r="86" spans="2:14" x14ac:dyDescent="0.35">
      <c r="B86" s="15"/>
      <c r="C86" s="16" t="s">
        <v>9</v>
      </c>
      <c r="D86" s="3"/>
      <c r="E86" s="3"/>
      <c r="F86" s="3"/>
      <c r="G86" s="3"/>
      <c r="H86" s="3"/>
      <c r="I86" s="234">
        <f>SUM(I84:I84)</f>
        <v>0</v>
      </c>
      <c r="J86" s="3"/>
      <c r="K86" s="3"/>
      <c r="L86" s="234">
        <f>SUM(L84:L84)</f>
        <v>0</v>
      </c>
      <c r="N86" s="14"/>
    </row>
    <row r="87" spans="2:14" ht="8.25" customHeight="1" thickBot="1" x14ac:dyDescent="0.4">
      <c r="B87" s="17"/>
      <c r="C87" s="18"/>
      <c r="D87" s="18"/>
      <c r="E87" s="18"/>
      <c r="F87" s="18"/>
      <c r="G87" s="18"/>
      <c r="H87" s="18"/>
      <c r="I87" s="18"/>
      <c r="J87" s="18"/>
      <c r="K87" s="18"/>
      <c r="L87" s="18"/>
      <c r="M87" s="18"/>
      <c r="N87" s="19"/>
    </row>
    <row r="88" spans="2:14" ht="15" thickBot="1" x14ac:dyDescent="0.4">
      <c r="J88" s="30"/>
      <c r="K88" s="30"/>
    </row>
    <row r="89" spans="2:14" ht="21" customHeight="1" thickBot="1" x14ac:dyDescent="0.4">
      <c r="B89" s="101"/>
      <c r="C89" s="247" t="s">
        <v>31</v>
      </c>
      <c r="D89" s="248"/>
      <c r="E89" s="248"/>
      <c r="F89" s="31"/>
      <c r="G89" s="31"/>
      <c r="H89" s="31"/>
      <c r="I89" s="7" t="str">
        <f>IF(ISNUMBER($I$5),$I$5,"")</f>
        <v/>
      </c>
      <c r="J89" s="8"/>
      <c r="K89" s="8"/>
      <c r="L89" s="7" t="str">
        <f>IF(ISNUMBER($L$5),$L$5,"")</f>
        <v/>
      </c>
      <c r="M89" s="9"/>
      <c r="N89" s="10"/>
    </row>
    <row r="90" spans="2:14" ht="6.75" customHeight="1" x14ac:dyDescent="0.35">
      <c r="B90" s="21"/>
      <c r="C90" s="20"/>
      <c r="D90" s="20"/>
      <c r="E90" s="20"/>
      <c r="F90" s="20"/>
      <c r="G90" s="20"/>
      <c r="H90" s="20"/>
      <c r="I90" s="20"/>
      <c r="J90" s="20"/>
      <c r="K90" s="20"/>
      <c r="L90" s="20"/>
      <c r="M90" s="20"/>
      <c r="N90" s="22"/>
    </row>
    <row r="91" spans="2:14" ht="21" customHeight="1" x14ac:dyDescent="0.35">
      <c r="B91" s="11">
        <v>14</v>
      </c>
      <c r="C91" s="246" t="s">
        <v>32</v>
      </c>
      <c r="D91" s="246"/>
      <c r="E91" s="246"/>
      <c r="F91" s="246"/>
      <c r="G91" s="246"/>
      <c r="H91" s="71"/>
      <c r="I91" s="184"/>
      <c r="J91" s="2"/>
      <c r="K91" s="2"/>
      <c r="L91" s="190"/>
      <c r="N91" s="14"/>
    </row>
    <row r="92" spans="2:14" ht="21" customHeight="1" x14ac:dyDescent="0.35">
      <c r="B92" s="11">
        <v>15</v>
      </c>
      <c r="C92" s="246" t="s">
        <v>33</v>
      </c>
      <c r="D92" s="246"/>
      <c r="E92" s="246"/>
      <c r="F92" s="246"/>
      <c r="G92" s="23"/>
      <c r="H92" s="23" t="s">
        <v>14</v>
      </c>
      <c r="I92" s="182"/>
      <c r="J92" s="24" t="s">
        <v>15</v>
      </c>
      <c r="K92" s="23" t="s">
        <v>14</v>
      </c>
      <c r="L92" s="183"/>
      <c r="M92" s="24" t="s">
        <v>15</v>
      </c>
      <c r="N92" s="14"/>
    </row>
    <row r="93" spans="2:14" ht="21" customHeight="1" x14ac:dyDescent="0.35">
      <c r="B93" s="11">
        <v>16</v>
      </c>
      <c r="C93" s="246" t="s">
        <v>34</v>
      </c>
      <c r="D93" s="246"/>
      <c r="E93" s="246"/>
      <c r="F93" s="246"/>
      <c r="G93" s="246"/>
      <c r="H93" s="71"/>
      <c r="I93" s="188"/>
      <c r="J93" s="2"/>
      <c r="K93" s="2"/>
      <c r="L93" s="191"/>
      <c r="N93" s="14"/>
    </row>
    <row r="94" spans="2:14" ht="6.75" customHeight="1" x14ac:dyDescent="0.35">
      <c r="B94" s="13"/>
      <c r="N94" s="14"/>
    </row>
    <row r="95" spans="2:14" x14ac:dyDescent="0.35">
      <c r="B95" s="15"/>
      <c r="C95" s="16" t="s">
        <v>9</v>
      </c>
      <c r="D95" s="3"/>
      <c r="E95" s="3"/>
      <c r="F95" s="3"/>
      <c r="G95" s="3"/>
      <c r="H95" s="3"/>
      <c r="I95" s="234">
        <f>I91-I92+I93</f>
        <v>0</v>
      </c>
      <c r="J95" s="3"/>
      <c r="K95" s="3"/>
      <c r="L95" s="234">
        <f>L91-L92+L93</f>
        <v>0</v>
      </c>
      <c r="N95" s="14"/>
    </row>
    <row r="96" spans="2:14" ht="8.25" customHeight="1" thickBot="1" x14ac:dyDescent="0.4">
      <c r="B96" s="17"/>
      <c r="C96" s="18"/>
      <c r="D96" s="18"/>
      <c r="E96" s="18"/>
      <c r="F96" s="18"/>
      <c r="G96" s="18"/>
      <c r="H96" s="18"/>
      <c r="I96" s="18"/>
      <c r="J96" s="18"/>
      <c r="K96" s="18"/>
      <c r="L96" s="18"/>
      <c r="M96" s="18"/>
      <c r="N96" s="19"/>
    </row>
    <row r="97" spans="1:14" ht="15" thickBot="1" x14ac:dyDescent="0.4">
      <c r="J97" s="30"/>
      <c r="K97" s="30"/>
    </row>
    <row r="98" spans="1:14" ht="21" customHeight="1" thickBot="1" x14ac:dyDescent="0.4">
      <c r="A98" s="2"/>
      <c r="B98" s="101"/>
      <c r="C98" s="247" t="s">
        <v>35</v>
      </c>
      <c r="D98" s="248"/>
      <c r="E98" s="248"/>
      <c r="F98" s="248"/>
      <c r="G98" s="248"/>
      <c r="H98" s="248"/>
      <c r="I98" s="7" t="str">
        <f>IF(ISNUMBER($I$5),$I$5,"")</f>
        <v/>
      </c>
      <c r="J98" s="8"/>
      <c r="K98" s="8"/>
      <c r="L98" s="7" t="str">
        <f>IF(ISNUMBER($L$5),$L$5,"")</f>
        <v/>
      </c>
      <c r="M98" s="9"/>
      <c r="N98" s="10"/>
    </row>
    <row r="99" spans="1:14" ht="6.75" customHeight="1" x14ac:dyDescent="0.35">
      <c r="B99" s="21"/>
      <c r="C99" s="20"/>
      <c r="D99" s="20"/>
      <c r="E99" s="20"/>
      <c r="F99" s="20"/>
      <c r="G99" s="20"/>
      <c r="H99" s="20"/>
      <c r="I99" s="20"/>
      <c r="J99" s="20"/>
      <c r="K99" s="20"/>
      <c r="L99" s="20"/>
      <c r="M99" s="20"/>
      <c r="N99" s="22"/>
    </row>
    <row r="100" spans="1:14" ht="21" customHeight="1" x14ac:dyDescent="0.35">
      <c r="B100" s="11">
        <v>17</v>
      </c>
      <c r="C100" s="246" t="s">
        <v>36</v>
      </c>
      <c r="D100" s="246"/>
      <c r="E100" s="246"/>
      <c r="F100" s="246"/>
      <c r="G100" s="246"/>
      <c r="H100" s="71"/>
      <c r="I100" s="184"/>
      <c r="J100" s="2"/>
      <c r="K100" s="2"/>
      <c r="L100" s="184"/>
      <c r="N100" s="14"/>
    </row>
    <row r="101" spans="1:14" ht="21" customHeight="1" x14ac:dyDescent="0.35">
      <c r="B101" s="11">
        <v>18</v>
      </c>
      <c r="C101" s="246" t="s">
        <v>37</v>
      </c>
      <c r="D101" s="246"/>
      <c r="E101" s="246"/>
      <c r="F101" s="246"/>
      <c r="G101" s="246"/>
      <c r="H101" s="71"/>
      <c r="I101" s="186"/>
      <c r="J101" s="2"/>
      <c r="K101" s="2"/>
      <c r="L101" s="186"/>
      <c r="N101" s="14"/>
    </row>
    <row r="102" spans="1:14" ht="21" customHeight="1" x14ac:dyDescent="0.35">
      <c r="B102" s="11">
        <v>19</v>
      </c>
      <c r="C102" s="246" t="s">
        <v>38</v>
      </c>
      <c r="D102" s="246"/>
      <c r="E102" s="246"/>
      <c r="F102" s="246"/>
      <c r="G102" s="246"/>
      <c r="H102" s="71"/>
      <c r="I102" s="186"/>
      <c r="J102" s="2"/>
      <c r="K102" s="2"/>
      <c r="L102" s="186"/>
      <c r="N102" s="14"/>
    </row>
    <row r="103" spans="1:14" ht="21" customHeight="1" x14ac:dyDescent="0.35">
      <c r="B103" s="11">
        <v>20</v>
      </c>
      <c r="C103" s="246" t="s">
        <v>39</v>
      </c>
      <c r="D103" s="246"/>
      <c r="E103" s="246"/>
      <c r="F103" s="246"/>
      <c r="G103" s="246"/>
      <c r="H103" s="23" t="s">
        <v>14</v>
      </c>
      <c r="I103" s="182"/>
      <c r="J103" s="24" t="s">
        <v>15</v>
      </c>
      <c r="K103" s="23" t="s">
        <v>14</v>
      </c>
      <c r="L103" s="182"/>
      <c r="M103" s="24" t="s">
        <v>15</v>
      </c>
      <c r="N103" s="14"/>
    </row>
    <row r="104" spans="1:14" ht="21" customHeight="1" x14ac:dyDescent="0.35">
      <c r="B104" s="11">
        <v>21</v>
      </c>
      <c r="C104" s="246" t="s">
        <v>40</v>
      </c>
      <c r="D104" s="246"/>
      <c r="E104" s="246"/>
      <c r="F104" s="246"/>
      <c r="G104" s="246"/>
      <c r="H104" s="71"/>
      <c r="I104" s="186"/>
      <c r="J104" s="2"/>
      <c r="K104" s="2"/>
      <c r="L104" s="186"/>
      <c r="N104" s="14"/>
    </row>
    <row r="105" spans="1:14" ht="21" customHeight="1" x14ac:dyDescent="0.35">
      <c r="B105" s="11">
        <v>22</v>
      </c>
      <c r="C105" s="246" t="s">
        <v>41</v>
      </c>
      <c r="D105" s="246"/>
      <c r="E105" s="246"/>
      <c r="F105" s="246"/>
      <c r="G105" s="246"/>
      <c r="H105" s="71"/>
      <c r="I105" s="186"/>
      <c r="J105" s="2"/>
      <c r="K105" s="2"/>
      <c r="L105" s="186"/>
      <c r="N105" s="14"/>
    </row>
    <row r="106" spans="1:14" ht="21" customHeight="1" x14ac:dyDescent="0.35">
      <c r="B106" s="11">
        <v>23</v>
      </c>
      <c r="C106" s="246" t="s">
        <v>42</v>
      </c>
      <c r="D106" s="246"/>
      <c r="E106" s="246"/>
      <c r="F106" s="246"/>
      <c r="G106" s="246"/>
      <c r="H106" s="71"/>
      <c r="I106" s="185"/>
      <c r="J106" s="2"/>
      <c r="K106" s="2"/>
      <c r="L106" s="185"/>
      <c r="N106" s="14"/>
    </row>
    <row r="107" spans="1:14" ht="6.75" customHeight="1" x14ac:dyDescent="0.35">
      <c r="B107" s="13"/>
      <c r="N107" s="14"/>
    </row>
    <row r="108" spans="1:14" x14ac:dyDescent="0.35">
      <c r="B108" s="15"/>
      <c r="C108" s="16" t="s">
        <v>9</v>
      </c>
      <c r="D108" s="3"/>
      <c r="E108" s="3"/>
      <c r="F108" s="3"/>
      <c r="G108" s="3"/>
      <c r="H108" s="3"/>
      <c r="I108" s="234">
        <f>SUM(I100:I102)-I103+SUM(I104:I106)</f>
        <v>0</v>
      </c>
      <c r="J108" s="3"/>
      <c r="K108" s="3"/>
      <c r="L108" s="234">
        <f>SUM(L100:L102)-L103+SUM(L104:L106)</f>
        <v>0</v>
      </c>
      <c r="N108" s="14"/>
    </row>
    <row r="109" spans="1:14" ht="8.25" customHeight="1" thickBot="1" x14ac:dyDescent="0.4">
      <c r="B109" s="17"/>
      <c r="C109" s="18"/>
      <c r="D109" s="18"/>
      <c r="E109" s="18"/>
      <c r="F109" s="18"/>
      <c r="G109" s="18"/>
      <c r="H109" s="18"/>
      <c r="I109" s="18"/>
      <c r="J109" s="18"/>
      <c r="K109" s="18"/>
      <c r="L109" s="18"/>
      <c r="M109" s="18"/>
      <c r="N109" s="19"/>
    </row>
    <row r="110" spans="1:14" ht="13.15" customHeight="1" x14ac:dyDescent="0.35">
      <c r="J110" s="20"/>
      <c r="K110" s="20"/>
      <c r="L110" s="20"/>
    </row>
    <row r="111" spans="1:14" s="2" customFormat="1" ht="31.15" customHeight="1" x14ac:dyDescent="0.35">
      <c r="B111" s="32"/>
      <c r="C111" s="59" t="s">
        <v>43</v>
      </c>
      <c r="D111" s="32"/>
      <c r="E111" s="32"/>
      <c r="F111" s="32"/>
      <c r="G111" s="32"/>
      <c r="H111" s="32"/>
      <c r="I111" s="32"/>
      <c r="J111" s="32"/>
      <c r="K111" s="32"/>
      <c r="L111" s="32"/>
      <c r="M111" s="32"/>
      <c r="N111" s="32"/>
    </row>
    <row r="112" spans="1:14" s="2" customFormat="1" ht="22.5" customHeight="1" thickBot="1" x14ac:dyDescent="0.4">
      <c r="C112" s="33" t="s">
        <v>44</v>
      </c>
    </row>
    <row r="113" spans="1:15" ht="21" customHeight="1" thickBot="1" x14ac:dyDescent="0.4">
      <c r="A113" s="2"/>
      <c r="B113" s="231"/>
      <c r="C113" s="247" t="s">
        <v>45</v>
      </c>
      <c r="D113" s="248"/>
      <c r="E113" s="249"/>
      <c r="F113" s="249"/>
      <c r="G113" s="249"/>
      <c r="H113" s="249"/>
      <c r="I113" s="7" t="str">
        <f>IF(ISNUMBER($I$5),$I$5,"")</f>
        <v/>
      </c>
      <c r="J113" s="9"/>
      <c r="K113" s="9"/>
      <c r="L113" s="7" t="str">
        <f>IF(ISNUMBER($L$5),$L$5,"")</f>
        <v/>
      </c>
      <c r="M113" s="9"/>
      <c r="N113" s="10"/>
    </row>
    <row r="114" spans="1:15" ht="6.75" customHeight="1" x14ac:dyDescent="0.35">
      <c r="B114" s="21"/>
      <c r="C114" s="20"/>
      <c r="D114" s="20"/>
      <c r="E114" s="20"/>
      <c r="F114" s="20"/>
      <c r="G114" s="20"/>
      <c r="H114" s="20"/>
      <c r="I114" s="20"/>
      <c r="J114" s="20"/>
      <c r="K114" s="20"/>
      <c r="L114" s="20"/>
      <c r="M114" s="20"/>
      <c r="N114" s="22"/>
    </row>
    <row r="115" spans="1:15" ht="20.5" customHeight="1" x14ac:dyDescent="0.35">
      <c r="B115" s="13"/>
      <c r="C115" s="60" t="s">
        <v>46</v>
      </c>
      <c r="N115" s="14"/>
    </row>
    <row r="116" spans="1:15" ht="6.75" customHeight="1" x14ac:dyDescent="0.35">
      <c r="B116" s="13"/>
      <c r="N116" s="14"/>
    </row>
    <row r="117" spans="1:15" ht="21" customHeight="1" x14ac:dyDescent="0.35">
      <c r="B117" s="11">
        <v>24</v>
      </c>
      <c r="C117" s="246" t="s">
        <v>47</v>
      </c>
      <c r="D117" s="246"/>
      <c r="E117" s="246"/>
      <c r="F117" s="246"/>
      <c r="G117" s="246"/>
      <c r="H117" s="71"/>
      <c r="I117" s="184"/>
      <c r="J117" s="2"/>
      <c r="K117" s="2"/>
      <c r="L117" s="184"/>
      <c r="N117" s="14"/>
    </row>
    <row r="118" spans="1:15" ht="21" customHeight="1" x14ac:dyDescent="0.35">
      <c r="B118" s="11">
        <v>25</v>
      </c>
      <c r="C118" s="246" t="s">
        <v>48</v>
      </c>
      <c r="D118" s="246"/>
      <c r="E118" s="246"/>
      <c r="F118" s="246"/>
      <c r="G118" s="246"/>
      <c r="H118" s="71"/>
      <c r="I118" s="186"/>
      <c r="J118" s="2"/>
      <c r="K118" s="2"/>
      <c r="L118" s="186"/>
      <c r="N118" s="14"/>
    </row>
    <row r="119" spans="1:15" ht="21" customHeight="1" x14ac:dyDescent="0.35">
      <c r="B119" s="11">
        <v>26</v>
      </c>
      <c r="C119" s="246" t="s">
        <v>49</v>
      </c>
      <c r="D119" s="246"/>
      <c r="E119" s="246"/>
      <c r="F119" s="246"/>
      <c r="G119" s="246"/>
      <c r="H119" s="71"/>
      <c r="I119" s="185"/>
      <c r="J119" s="2"/>
      <c r="K119" s="2"/>
      <c r="L119" s="185"/>
      <c r="N119" s="14"/>
    </row>
    <row r="120" spans="1:15" ht="6.75" customHeight="1" x14ac:dyDescent="0.35">
      <c r="B120" s="13"/>
      <c r="N120" s="14"/>
    </row>
    <row r="121" spans="1:15" x14ac:dyDescent="0.35">
      <c r="B121" s="15"/>
      <c r="C121" s="61" t="s">
        <v>9</v>
      </c>
      <c r="D121" s="3"/>
      <c r="E121" s="3"/>
      <c r="F121" s="3"/>
      <c r="G121" s="3"/>
      <c r="H121" s="3"/>
      <c r="I121" s="234">
        <f>IFERROR(SUM(I117:I119),0)</f>
        <v>0</v>
      </c>
      <c r="J121" s="3"/>
      <c r="K121" s="3"/>
      <c r="L121" s="234">
        <f>IFERROR(SUM(L117:L119),0)</f>
        <v>0</v>
      </c>
      <c r="N121" s="14"/>
    </row>
    <row r="122" spans="1:15" ht="12.65" customHeight="1" x14ac:dyDescent="0.35">
      <c r="B122" s="13"/>
      <c r="N122" s="14"/>
    </row>
    <row r="123" spans="1:15" ht="19.899999999999999" customHeight="1" x14ac:dyDescent="0.35">
      <c r="B123" s="13"/>
      <c r="C123" s="60" t="s">
        <v>50</v>
      </c>
      <c r="N123" s="14"/>
    </row>
    <row r="124" spans="1:15" ht="6.75" customHeight="1" x14ac:dyDescent="0.35">
      <c r="B124" s="13"/>
      <c r="N124" s="14"/>
    </row>
    <row r="125" spans="1:15" s="2" customFormat="1" ht="21" customHeight="1" x14ac:dyDescent="0.35">
      <c r="B125" s="11">
        <v>27</v>
      </c>
      <c r="C125" s="246" t="s">
        <v>51</v>
      </c>
      <c r="D125" s="246"/>
      <c r="I125" s="188"/>
      <c r="L125" s="188"/>
      <c r="N125" s="12"/>
      <c r="O125"/>
    </row>
    <row r="126" spans="1:15" ht="12.65" customHeight="1" x14ac:dyDescent="0.35">
      <c r="B126" s="13"/>
      <c r="N126" s="14"/>
    </row>
    <row r="127" spans="1:15" ht="19.899999999999999" customHeight="1" x14ac:dyDescent="0.35">
      <c r="B127" s="13"/>
      <c r="C127" s="60" t="s">
        <v>52</v>
      </c>
      <c r="N127" s="14"/>
    </row>
    <row r="128" spans="1:15" ht="8.25" customHeight="1" x14ac:dyDescent="0.35">
      <c r="B128" s="13"/>
      <c r="N128" s="14"/>
    </row>
    <row r="129" spans="2:14" ht="21" customHeight="1" x14ac:dyDescent="0.35">
      <c r="B129" s="11">
        <v>28</v>
      </c>
      <c r="C129" s="246" t="s">
        <v>53</v>
      </c>
      <c r="D129" s="246"/>
      <c r="E129" s="246"/>
      <c r="F129" s="246"/>
      <c r="G129" s="246"/>
      <c r="H129" s="71"/>
      <c r="I129" s="184"/>
      <c r="J129" s="2"/>
      <c r="K129" s="2"/>
      <c r="L129" s="184"/>
      <c r="N129" s="14"/>
    </row>
    <row r="130" spans="2:14" ht="21" customHeight="1" x14ac:dyDescent="0.35">
      <c r="B130" s="11">
        <v>29</v>
      </c>
      <c r="C130" s="246" t="s">
        <v>54</v>
      </c>
      <c r="D130" s="246"/>
      <c r="E130" s="246"/>
      <c r="F130" s="246"/>
      <c r="G130" s="246"/>
      <c r="H130" s="23" t="s">
        <v>14</v>
      </c>
      <c r="I130" s="187"/>
      <c r="J130" s="24" t="s">
        <v>15</v>
      </c>
      <c r="K130" s="23" t="s">
        <v>14</v>
      </c>
      <c r="L130" s="187"/>
      <c r="M130" s="24" t="s">
        <v>15</v>
      </c>
      <c r="N130" s="14"/>
    </row>
    <row r="131" spans="2:14" ht="21" customHeight="1" x14ac:dyDescent="0.35">
      <c r="B131" s="11">
        <v>30</v>
      </c>
      <c r="C131" s="246" t="s">
        <v>55</v>
      </c>
      <c r="D131" s="246"/>
      <c r="E131" s="246"/>
      <c r="F131" s="246"/>
      <c r="G131" s="246"/>
      <c r="H131" s="71"/>
      <c r="I131" s="185"/>
      <c r="J131" s="2"/>
      <c r="K131" s="2"/>
      <c r="L131" s="185"/>
      <c r="N131" s="14"/>
    </row>
    <row r="132" spans="2:14" ht="21" customHeight="1" x14ac:dyDescent="0.35">
      <c r="B132" s="11">
        <v>31</v>
      </c>
      <c r="C132" s="246" t="s">
        <v>56</v>
      </c>
      <c r="D132" s="246"/>
      <c r="E132" s="246"/>
      <c r="F132" s="246"/>
      <c r="G132" s="246"/>
      <c r="H132" s="71"/>
      <c r="I132" s="186"/>
      <c r="J132" s="2"/>
      <c r="K132" s="2"/>
      <c r="L132" s="186"/>
      <c r="N132" s="14"/>
    </row>
    <row r="133" spans="2:14" ht="21" customHeight="1" x14ac:dyDescent="0.35">
      <c r="B133" s="11">
        <v>32</v>
      </c>
      <c r="C133" s="246" t="s">
        <v>57</v>
      </c>
      <c r="D133" s="246"/>
      <c r="E133" s="246"/>
      <c r="F133" s="246"/>
      <c r="G133" s="246"/>
      <c r="H133" s="71"/>
      <c r="I133" s="186"/>
      <c r="J133" s="2"/>
      <c r="K133" s="2"/>
      <c r="L133" s="186"/>
      <c r="N133" s="14"/>
    </row>
    <row r="134" spans="2:14" ht="21" customHeight="1" x14ac:dyDescent="0.35">
      <c r="B134" s="11">
        <v>33</v>
      </c>
      <c r="C134" s="246" t="s">
        <v>58</v>
      </c>
      <c r="D134" s="246"/>
      <c r="E134" s="246"/>
      <c r="F134" s="246"/>
      <c r="G134" s="246"/>
      <c r="H134" s="71"/>
      <c r="I134" s="186"/>
      <c r="J134" s="2"/>
      <c r="K134" s="2"/>
      <c r="L134" s="186"/>
      <c r="N134" s="14"/>
    </row>
    <row r="135" spans="2:14" ht="21" customHeight="1" x14ac:dyDescent="0.35">
      <c r="B135" s="11">
        <v>34</v>
      </c>
      <c r="C135" s="246" t="s">
        <v>59</v>
      </c>
      <c r="D135" s="246"/>
      <c r="E135" s="246"/>
      <c r="F135" s="246"/>
      <c r="G135" s="246"/>
      <c r="H135" s="23" t="s">
        <v>14</v>
      </c>
      <c r="I135" s="182"/>
      <c r="J135" s="24" t="s">
        <v>15</v>
      </c>
      <c r="K135" s="23" t="s">
        <v>14</v>
      </c>
      <c r="L135" s="182"/>
      <c r="M135" s="24" t="s">
        <v>15</v>
      </c>
      <c r="N135" s="14"/>
    </row>
    <row r="136" spans="2:14" ht="21" customHeight="1" x14ac:dyDescent="0.35">
      <c r="B136" s="11">
        <v>35</v>
      </c>
      <c r="C136" s="246" t="s">
        <v>60</v>
      </c>
      <c r="D136" s="246"/>
      <c r="E136" s="246"/>
      <c r="F136" s="246"/>
      <c r="G136" s="246"/>
      <c r="H136" s="23" t="s">
        <v>14</v>
      </c>
      <c r="I136" s="192"/>
      <c r="J136" s="24" t="s">
        <v>15</v>
      </c>
      <c r="K136" s="23" t="s">
        <v>14</v>
      </c>
      <c r="L136" s="192"/>
      <c r="M136" s="24" t="s">
        <v>15</v>
      </c>
      <c r="N136" s="14"/>
    </row>
    <row r="137" spans="2:14" ht="6.75" customHeight="1" x14ac:dyDescent="0.35">
      <c r="B137" s="13"/>
      <c r="N137" s="14"/>
    </row>
    <row r="138" spans="2:14" x14ac:dyDescent="0.35">
      <c r="B138" s="11"/>
      <c r="C138" s="105" t="s">
        <v>9</v>
      </c>
      <c r="D138" s="3"/>
      <c r="E138" s="3"/>
      <c r="F138" s="3"/>
      <c r="G138" s="3"/>
      <c r="H138" s="3"/>
      <c r="I138" s="234">
        <f>IFERROR(I129-I130+SUM(I131:I134)-I135-I136,0)</f>
        <v>0</v>
      </c>
      <c r="J138" s="3"/>
      <c r="K138" s="3"/>
      <c r="L138" s="234">
        <f>IFERROR(L129-L130+SUM(L131:L134)-L135-L136,0)</f>
        <v>0</v>
      </c>
      <c r="N138" s="14"/>
    </row>
    <row r="139" spans="2:14" ht="6.75" customHeight="1" x14ac:dyDescent="0.35">
      <c r="B139" s="13"/>
      <c r="N139" s="14"/>
    </row>
    <row r="140" spans="2:14" ht="21" customHeight="1" x14ac:dyDescent="0.35">
      <c r="B140" s="11">
        <v>36</v>
      </c>
      <c r="C140" s="246" t="s">
        <v>61</v>
      </c>
      <c r="D140" s="246"/>
      <c r="E140" s="246"/>
      <c r="F140" s="246"/>
      <c r="G140" s="246"/>
      <c r="H140" s="71"/>
      <c r="I140" s="237"/>
      <c r="J140" s="2"/>
      <c r="K140" s="2"/>
      <c r="L140" s="237"/>
      <c r="N140" s="14"/>
    </row>
    <row r="141" spans="2:14" ht="6.75" customHeight="1" x14ac:dyDescent="0.35">
      <c r="B141" s="13"/>
      <c r="N141" s="14"/>
    </row>
    <row r="142" spans="2:14" x14ac:dyDescent="0.35">
      <c r="B142" s="15"/>
      <c r="C142" s="16" t="s">
        <v>62</v>
      </c>
      <c r="D142" s="3"/>
      <c r="E142" s="3"/>
      <c r="F142" s="3"/>
      <c r="G142" s="3"/>
      <c r="H142" s="3"/>
      <c r="I142" s="234">
        <f>IFERROR(I138*I140,0)</f>
        <v>0</v>
      </c>
      <c r="J142" s="3"/>
      <c r="K142" s="3"/>
      <c r="L142" s="234">
        <f>IFERROR(L138*L140,0)</f>
        <v>0</v>
      </c>
      <c r="N142" s="14"/>
    </row>
    <row r="143" spans="2:14" ht="8.25" customHeight="1" thickBot="1" x14ac:dyDescent="0.4">
      <c r="B143" s="17"/>
      <c r="C143" s="18"/>
      <c r="D143" s="18"/>
      <c r="E143" s="18"/>
      <c r="F143" s="18"/>
      <c r="G143" s="18"/>
      <c r="H143" s="18"/>
      <c r="I143" s="18"/>
      <c r="J143" s="18"/>
      <c r="K143" s="18"/>
      <c r="L143" s="18"/>
      <c r="M143" s="18"/>
      <c r="N143" s="19"/>
    </row>
    <row r="144" spans="2:14" ht="13.9" customHeight="1" thickBot="1" x14ac:dyDescent="0.4"/>
    <row r="145" spans="1:15" ht="21" customHeight="1" collapsed="1" thickBot="1" x14ac:dyDescent="0.4">
      <c r="A145" s="2"/>
      <c r="B145" s="231"/>
      <c r="C145" s="247" t="s">
        <v>45</v>
      </c>
      <c r="D145" s="248"/>
      <c r="E145" s="249"/>
      <c r="F145" s="249"/>
      <c r="G145" s="249"/>
      <c r="H145" s="249"/>
      <c r="I145" s="7" t="str">
        <f>IF(ISNUMBER($I$5),$I$5,"")</f>
        <v/>
      </c>
      <c r="J145" s="9"/>
      <c r="K145" s="9"/>
      <c r="L145" s="7" t="str">
        <f>IF(ISNUMBER($L$5),$L$5,"")</f>
        <v/>
      </c>
      <c r="M145" s="9"/>
      <c r="N145" s="10"/>
    </row>
    <row r="146" spans="1:15" ht="6.75" hidden="1" customHeight="1" outlineLevel="1" x14ac:dyDescent="0.35">
      <c r="B146" s="21"/>
      <c r="C146" s="20"/>
      <c r="D146" s="20"/>
      <c r="E146" s="20"/>
      <c r="F146" s="20"/>
      <c r="G146" s="20"/>
      <c r="H146" s="20"/>
      <c r="I146" s="20"/>
      <c r="J146" s="20"/>
      <c r="K146" s="20"/>
      <c r="L146" s="20"/>
      <c r="M146" s="20"/>
      <c r="N146" s="22"/>
    </row>
    <row r="147" spans="1:15" ht="20.5" hidden="1" customHeight="1" outlineLevel="1" x14ac:dyDescent="0.35">
      <c r="B147" s="13"/>
      <c r="C147" s="60" t="s">
        <v>46</v>
      </c>
      <c r="N147" s="14"/>
    </row>
    <row r="148" spans="1:15" ht="6.75" hidden="1" customHeight="1" outlineLevel="1" x14ac:dyDescent="0.35">
      <c r="B148" s="13"/>
      <c r="N148" s="14"/>
    </row>
    <row r="149" spans="1:15" ht="21" hidden="1" customHeight="1" outlineLevel="1" x14ac:dyDescent="0.35">
      <c r="B149" s="11">
        <v>24</v>
      </c>
      <c r="C149" s="246" t="s">
        <v>47</v>
      </c>
      <c r="D149" s="246"/>
      <c r="E149" s="246"/>
      <c r="F149" s="246"/>
      <c r="G149" s="246"/>
      <c r="H149" s="71"/>
      <c r="I149" s="184"/>
      <c r="J149" s="2"/>
      <c r="K149" s="2"/>
      <c r="L149" s="184"/>
      <c r="N149" s="14"/>
    </row>
    <row r="150" spans="1:15" ht="21" hidden="1" customHeight="1" outlineLevel="1" x14ac:dyDescent="0.35">
      <c r="B150" s="11">
        <v>25</v>
      </c>
      <c r="C150" s="246" t="s">
        <v>48</v>
      </c>
      <c r="D150" s="246"/>
      <c r="E150" s="246"/>
      <c r="F150" s="246"/>
      <c r="G150" s="246"/>
      <c r="H150" s="71"/>
      <c r="I150" s="186"/>
      <c r="J150" s="2"/>
      <c r="K150" s="2"/>
      <c r="L150" s="186"/>
      <c r="N150" s="14"/>
    </row>
    <row r="151" spans="1:15" ht="21" hidden="1" customHeight="1" outlineLevel="1" x14ac:dyDescent="0.35">
      <c r="B151" s="11">
        <v>26</v>
      </c>
      <c r="C151" s="246" t="s">
        <v>49</v>
      </c>
      <c r="D151" s="246"/>
      <c r="E151" s="246"/>
      <c r="F151" s="246"/>
      <c r="G151" s="246"/>
      <c r="H151" s="71"/>
      <c r="I151" s="185"/>
      <c r="J151" s="2"/>
      <c r="K151" s="2"/>
      <c r="L151" s="185"/>
      <c r="N151" s="14"/>
    </row>
    <row r="152" spans="1:15" ht="6.75" hidden="1" customHeight="1" outlineLevel="1" x14ac:dyDescent="0.35">
      <c r="B152" s="13"/>
      <c r="N152" s="14"/>
    </row>
    <row r="153" spans="1:15" hidden="1" outlineLevel="1" x14ac:dyDescent="0.35">
      <c r="B153" s="15"/>
      <c r="C153" s="61" t="s">
        <v>9</v>
      </c>
      <c r="D153" s="3"/>
      <c r="E153" s="3"/>
      <c r="F153" s="3"/>
      <c r="G153" s="3"/>
      <c r="H153" s="3"/>
      <c r="I153" s="234">
        <f>IFERROR(SUM(I149:I151),0)</f>
        <v>0</v>
      </c>
      <c r="J153" s="3"/>
      <c r="K153" s="3"/>
      <c r="L153" s="234">
        <f>IFERROR(SUM(L149:L151),0)</f>
        <v>0</v>
      </c>
      <c r="N153" s="14"/>
    </row>
    <row r="154" spans="1:15" ht="12.65" hidden="1" customHeight="1" outlineLevel="1" x14ac:dyDescent="0.35">
      <c r="B154" s="13"/>
      <c r="N154" s="14"/>
    </row>
    <row r="155" spans="1:15" ht="19.899999999999999" hidden="1" customHeight="1" outlineLevel="1" x14ac:dyDescent="0.35">
      <c r="B155" s="13"/>
      <c r="C155" s="60" t="s">
        <v>50</v>
      </c>
      <c r="N155" s="14"/>
    </row>
    <row r="156" spans="1:15" ht="6.75" hidden="1" customHeight="1" outlineLevel="1" x14ac:dyDescent="0.35">
      <c r="B156" s="13"/>
      <c r="N156" s="14"/>
    </row>
    <row r="157" spans="1:15" s="2" customFormat="1" ht="21" hidden="1" customHeight="1" outlineLevel="1" x14ac:dyDescent="0.35">
      <c r="B157" s="11">
        <v>27</v>
      </c>
      <c r="C157" s="246" t="s">
        <v>51</v>
      </c>
      <c r="D157" s="246"/>
      <c r="I157" s="188"/>
      <c r="L157" s="188"/>
      <c r="N157" s="12"/>
      <c r="O157"/>
    </row>
    <row r="158" spans="1:15" ht="12.65" hidden="1" customHeight="1" outlineLevel="1" x14ac:dyDescent="0.35">
      <c r="B158" s="13"/>
      <c r="N158" s="14"/>
    </row>
    <row r="159" spans="1:15" ht="19.899999999999999" hidden="1" customHeight="1" outlineLevel="1" x14ac:dyDescent="0.35">
      <c r="B159" s="13"/>
      <c r="C159" s="60" t="s">
        <v>52</v>
      </c>
      <c r="N159" s="14"/>
    </row>
    <row r="160" spans="1:15" ht="8.25" hidden="1" customHeight="1" outlineLevel="1" x14ac:dyDescent="0.35">
      <c r="B160" s="13"/>
      <c r="N160" s="14"/>
    </row>
    <row r="161" spans="2:14" ht="21" hidden="1" customHeight="1" outlineLevel="1" x14ac:dyDescent="0.35">
      <c r="B161" s="11">
        <v>28</v>
      </c>
      <c r="C161" s="246" t="s">
        <v>53</v>
      </c>
      <c r="D161" s="246"/>
      <c r="E161" s="246"/>
      <c r="F161" s="246"/>
      <c r="G161" s="246"/>
      <c r="H161" s="71"/>
      <c r="I161" s="184"/>
      <c r="J161" s="2"/>
      <c r="K161" s="2"/>
      <c r="L161" s="184"/>
      <c r="N161" s="14"/>
    </row>
    <row r="162" spans="2:14" ht="21" hidden="1" customHeight="1" outlineLevel="1" x14ac:dyDescent="0.35">
      <c r="B162" s="11">
        <v>29</v>
      </c>
      <c r="C162" s="246" t="s">
        <v>54</v>
      </c>
      <c r="D162" s="246"/>
      <c r="E162" s="246"/>
      <c r="F162" s="246"/>
      <c r="G162" s="246"/>
      <c r="H162" s="23" t="s">
        <v>14</v>
      </c>
      <c r="I162" s="187"/>
      <c r="J162" s="24" t="s">
        <v>15</v>
      </c>
      <c r="K162" s="23" t="s">
        <v>14</v>
      </c>
      <c r="L162" s="187"/>
      <c r="M162" s="24" t="s">
        <v>15</v>
      </c>
      <c r="N162" s="14"/>
    </row>
    <row r="163" spans="2:14" ht="21" hidden="1" customHeight="1" outlineLevel="1" x14ac:dyDescent="0.35">
      <c r="B163" s="11">
        <v>30</v>
      </c>
      <c r="C163" s="246" t="s">
        <v>55</v>
      </c>
      <c r="D163" s="246"/>
      <c r="E163" s="246"/>
      <c r="F163" s="246"/>
      <c r="G163" s="246"/>
      <c r="H163" s="71"/>
      <c r="I163" s="185"/>
      <c r="J163" s="2"/>
      <c r="K163" s="2"/>
      <c r="L163" s="185"/>
      <c r="N163" s="14"/>
    </row>
    <row r="164" spans="2:14" ht="21" hidden="1" customHeight="1" outlineLevel="1" x14ac:dyDescent="0.35">
      <c r="B164" s="11">
        <v>31</v>
      </c>
      <c r="C164" s="246" t="s">
        <v>56</v>
      </c>
      <c r="D164" s="246"/>
      <c r="E164" s="246"/>
      <c r="F164" s="246"/>
      <c r="G164" s="246"/>
      <c r="H164" s="71"/>
      <c r="I164" s="186"/>
      <c r="J164" s="2"/>
      <c r="K164" s="2"/>
      <c r="L164" s="186"/>
      <c r="N164" s="14"/>
    </row>
    <row r="165" spans="2:14" ht="21" hidden="1" customHeight="1" outlineLevel="1" x14ac:dyDescent="0.35">
      <c r="B165" s="11">
        <v>32</v>
      </c>
      <c r="C165" s="246" t="s">
        <v>57</v>
      </c>
      <c r="D165" s="246"/>
      <c r="E165" s="246"/>
      <c r="F165" s="246"/>
      <c r="G165" s="246"/>
      <c r="H165" s="71"/>
      <c r="I165" s="186"/>
      <c r="J165" s="2"/>
      <c r="K165" s="2"/>
      <c r="L165" s="186"/>
      <c r="N165" s="14"/>
    </row>
    <row r="166" spans="2:14" ht="21" hidden="1" customHeight="1" outlineLevel="1" x14ac:dyDescent="0.35">
      <c r="B166" s="11">
        <v>33</v>
      </c>
      <c r="C166" s="246" t="s">
        <v>58</v>
      </c>
      <c r="D166" s="246"/>
      <c r="E166" s="246"/>
      <c r="F166" s="246"/>
      <c r="G166" s="246"/>
      <c r="H166" s="71"/>
      <c r="I166" s="186"/>
      <c r="J166" s="2"/>
      <c r="K166" s="2"/>
      <c r="L166" s="186"/>
      <c r="N166" s="14"/>
    </row>
    <row r="167" spans="2:14" ht="21" hidden="1" customHeight="1" outlineLevel="1" x14ac:dyDescent="0.35">
      <c r="B167" s="11">
        <v>34</v>
      </c>
      <c r="C167" s="246" t="s">
        <v>59</v>
      </c>
      <c r="D167" s="246"/>
      <c r="E167" s="246"/>
      <c r="F167" s="246"/>
      <c r="G167" s="246"/>
      <c r="H167" s="23" t="s">
        <v>14</v>
      </c>
      <c r="I167" s="182"/>
      <c r="J167" s="24" t="s">
        <v>15</v>
      </c>
      <c r="K167" s="23" t="s">
        <v>14</v>
      </c>
      <c r="L167" s="182"/>
      <c r="M167" s="24" t="s">
        <v>15</v>
      </c>
      <c r="N167" s="14"/>
    </row>
    <row r="168" spans="2:14" ht="21" hidden="1" customHeight="1" outlineLevel="1" x14ac:dyDescent="0.35">
      <c r="B168" s="11">
        <v>35</v>
      </c>
      <c r="C168" s="246" t="s">
        <v>60</v>
      </c>
      <c r="D168" s="246"/>
      <c r="E168" s="246"/>
      <c r="F168" s="246"/>
      <c r="G168" s="246"/>
      <c r="H168" s="23" t="s">
        <v>14</v>
      </c>
      <c r="I168" s="192"/>
      <c r="J168" s="24" t="s">
        <v>15</v>
      </c>
      <c r="K168" s="23" t="s">
        <v>14</v>
      </c>
      <c r="L168" s="192"/>
      <c r="M168" s="24" t="s">
        <v>15</v>
      </c>
      <c r="N168" s="14"/>
    </row>
    <row r="169" spans="2:14" ht="6.75" hidden="1" customHeight="1" outlineLevel="1" x14ac:dyDescent="0.35">
      <c r="B169" s="13"/>
      <c r="N169" s="14"/>
    </row>
    <row r="170" spans="2:14" hidden="1" outlineLevel="1" x14ac:dyDescent="0.35">
      <c r="B170" s="11"/>
      <c r="C170" s="105" t="s">
        <v>9</v>
      </c>
      <c r="D170" s="3"/>
      <c r="E170" s="3"/>
      <c r="F170" s="3"/>
      <c r="G170" s="3"/>
      <c r="H170" s="3"/>
      <c r="I170" s="234">
        <f>IFERROR(I161-I162+SUM(I163:I166)-I167-I168,0)</f>
        <v>0</v>
      </c>
      <c r="J170" s="3"/>
      <c r="K170" s="3"/>
      <c r="L170" s="234">
        <f>IFERROR(L161-L162+SUM(L163:L166)-L167-L168,0)</f>
        <v>0</v>
      </c>
      <c r="N170" s="14"/>
    </row>
    <row r="171" spans="2:14" ht="6.75" hidden="1" customHeight="1" outlineLevel="1" x14ac:dyDescent="0.35">
      <c r="B171" s="13"/>
      <c r="N171" s="14"/>
    </row>
    <row r="172" spans="2:14" ht="21" hidden="1" customHeight="1" outlineLevel="1" x14ac:dyDescent="0.35">
      <c r="B172" s="11">
        <v>36</v>
      </c>
      <c r="C172" s="246" t="s">
        <v>61</v>
      </c>
      <c r="D172" s="246"/>
      <c r="E172" s="246"/>
      <c r="F172" s="246"/>
      <c r="G172" s="246"/>
      <c r="H172" s="71"/>
      <c r="I172" s="237"/>
      <c r="J172" s="2"/>
      <c r="K172" s="2"/>
      <c r="L172" s="237"/>
      <c r="N172" s="14"/>
    </row>
    <row r="173" spans="2:14" ht="6.75" hidden="1" customHeight="1" outlineLevel="1" x14ac:dyDescent="0.35">
      <c r="B173" s="13"/>
      <c r="N173" s="14"/>
    </row>
    <row r="174" spans="2:14" hidden="1" outlineLevel="1" x14ac:dyDescent="0.35">
      <c r="B174" s="15"/>
      <c r="C174" s="16" t="s">
        <v>62</v>
      </c>
      <c r="D174" s="3"/>
      <c r="E174" s="3"/>
      <c r="F174" s="3"/>
      <c r="G174" s="3"/>
      <c r="H174" s="3"/>
      <c r="I174" s="234">
        <f>IFERROR(I170*I172,0)</f>
        <v>0</v>
      </c>
      <c r="J174" s="3"/>
      <c r="K174" s="3"/>
      <c r="L174" s="234">
        <f>IFERROR(L170*L172,0)</f>
        <v>0</v>
      </c>
      <c r="N174" s="14"/>
    </row>
    <row r="175" spans="2:14" ht="8.25" hidden="1" customHeight="1" outlineLevel="1" thickBot="1" x14ac:dyDescent="0.4">
      <c r="B175" s="17"/>
      <c r="C175" s="18"/>
      <c r="D175" s="18"/>
      <c r="E175" s="18"/>
      <c r="F175" s="18"/>
      <c r="G175" s="18"/>
      <c r="H175" s="18"/>
      <c r="I175" s="18"/>
      <c r="J175" s="18"/>
      <c r="K175" s="18"/>
      <c r="L175" s="18"/>
      <c r="M175" s="18"/>
      <c r="N175" s="19"/>
    </row>
    <row r="176" spans="2:14" ht="13.9" customHeight="1" thickBot="1" x14ac:dyDescent="0.4"/>
    <row r="177" spans="1:15" ht="21" customHeight="1" collapsed="1" thickBot="1" x14ac:dyDescent="0.4">
      <c r="A177" s="2"/>
      <c r="B177" s="231"/>
      <c r="C177" s="247" t="s">
        <v>45</v>
      </c>
      <c r="D177" s="248"/>
      <c r="E177" s="249"/>
      <c r="F177" s="249"/>
      <c r="G177" s="249"/>
      <c r="H177" s="249"/>
      <c r="I177" s="7" t="str">
        <f>IF(ISNUMBER($I$5),$I$5,"")</f>
        <v/>
      </c>
      <c r="J177" s="9"/>
      <c r="K177" s="9"/>
      <c r="L177" s="7" t="str">
        <f>IF(ISNUMBER($L$5),$L$5,"")</f>
        <v/>
      </c>
      <c r="M177" s="9"/>
      <c r="N177" s="10"/>
    </row>
    <row r="178" spans="1:15" ht="6.75" hidden="1" customHeight="1" outlineLevel="1" x14ac:dyDescent="0.35">
      <c r="B178" s="21"/>
      <c r="C178" s="20"/>
      <c r="D178" s="20"/>
      <c r="E178" s="20"/>
      <c r="F178" s="20"/>
      <c r="G178" s="20"/>
      <c r="H178" s="20"/>
      <c r="I178" s="20"/>
      <c r="J178" s="20"/>
      <c r="K178" s="20"/>
      <c r="L178" s="20"/>
      <c r="M178" s="20"/>
      <c r="N178" s="22"/>
    </row>
    <row r="179" spans="1:15" ht="20.5" hidden="1" customHeight="1" outlineLevel="1" x14ac:dyDescent="0.35">
      <c r="B179" s="13"/>
      <c r="C179" s="60" t="s">
        <v>46</v>
      </c>
      <c r="N179" s="14"/>
    </row>
    <row r="180" spans="1:15" ht="6.75" hidden="1" customHeight="1" outlineLevel="1" x14ac:dyDescent="0.35">
      <c r="B180" s="13"/>
      <c r="N180" s="14"/>
    </row>
    <row r="181" spans="1:15" ht="21" hidden="1" customHeight="1" outlineLevel="1" x14ac:dyDescent="0.35">
      <c r="B181" s="11">
        <v>24</v>
      </c>
      <c r="C181" s="246" t="s">
        <v>47</v>
      </c>
      <c r="D181" s="246"/>
      <c r="E181" s="246"/>
      <c r="F181" s="246"/>
      <c r="G181" s="246"/>
      <c r="H181" s="71"/>
      <c r="I181" s="184"/>
      <c r="J181" s="2"/>
      <c r="K181" s="2"/>
      <c r="L181" s="184"/>
      <c r="N181" s="14"/>
    </row>
    <row r="182" spans="1:15" ht="21" hidden="1" customHeight="1" outlineLevel="1" x14ac:dyDescent="0.35">
      <c r="B182" s="11">
        <v>25</v>
      </c>
      <c r="C182" s="246" t="s">
        <v>48</v>
      </c>
      <c r="D182" s="246"/>
      <c r="E182" s="246"/>
      <c r="F182" s="246"/>
      <c r="G182" s="246"/>
      <c r="H182" s="71"/>
      <c r="I182" s="186"/>
      <c r="J182" s="2"/>
      <c r="K182" s="2"/>
      <c r="L182" s="186"/>
      <c r="N182" s="14"/>
    </row>
    <row r="183" spans="1:15" ht="21" hidden="1" customHeight="1" outlineLevel="1" x14ac:dyDescent="0.35">
      <c r="B183" s="11">
        <v>26</v>
      </c>
      <c r="C183" s="246" t="s">
        <v>49</v>
      </c>
      <c r="D183" s="246"/>
      <c r="E183" s="246"/>
      <c r="F183" s="246"/>
      <c r="G183" s="246"/>
      <c r="H183" s="71"/>
      <c r="I183" s="185"/>
      <c r="J183" s="2"/>
      <c r="K183" s="2"/>
      <c r="L183" s="185"/>
      <c r="N183" s="14"/>
    </row>
    <row r="184" spans="1:15" ht="6.75" hidden="1" customHeight="1" outlineLevel="1" x14ac:dyDescent="0.35">
      <c r="B184" s="13"/>
      <c r="N184" s="14"/>
    </row>
    <row r="185" spans="1:15" hidden="1" outlineLevel="1" x14ac:dyDescent="0.35">
      <c r="B185" s="15"/>
      <c r="C185" s="61" t="s">
        <v>9</v>
      </c>
      <c r="D185" s="3"/>
      <c r="E185" s="3"/>
      <c r="F185" s="3"/>
      <c r="G185" s="3"/>
      <c r="H185" s="3"/>
      <c r="I185" s="234">
        <f>IFERROR(SUM(I181:I183),0)</f>
        <v>0</v>
      </c>
      <c r="J185" s="3"/>
      <c r="K185" s="3"/>
      <c r="L185" s="234">
        <f>IFERROR(SUM(L181:L183),0)</f>
        <v>0</v>
      </c>
      <c r="N185" s="14"/>
    </row>
    <row r="186" spans="1:15" ht="12.65" hidden="1" customHeight="1" outlineLevel="1" x14ac:dyDescent="0.35">
      <c r="B186" s="13"/>
      <c r="N186" s="14"/>
    </row>
    <row r="187" spans="1:15" ht="19.899999999999999" hidden="1" customHeight="1" outlineLevel="1" x14ac:dyDescent="0.35">
      <c r="B187" s="13"/>
      <c r="C187" s="60" t="s">
        <v>50</v>
      </c>
      <c r="N187" s="14"/>
    </row>
    <row r="188" spans="1:15" ht="6.75" hidden="1" customHeight="1" outlineLevel="1" x14ac:dyDescent="0.35">
      <c r="B188" s="13"/>
      <c r="N188" s="14"/>
    </row>
    <row r="189" spans="1:15" s="2" customFormat="1" ht="21" hidden="1" customHeight="1" outlineLevel="1" x14ac:dyDescent="0.35">
      <c r="B189" s="11">
        <v>27</v>
      </c>
      <c r="C189" s="246" t="s">
        <v>51</v>
      </c>
      <c r="D189" s="246"/>
      <c r="I189" s="188"/>
      <c r="L189" s="188"/>
      <c r="N189" s="12"/>
      <c r="O189"/>
    </row>
    <row r="190" spans="1:15" ht="12.65" hidden="1" customHeight="1" outlineLevel="1" x14ac:dyDescent="0.35">
      <c r="B190" s="13"/>
      <c r="N190" s="14"/>
    </row>
    <row r="191" spans="1:15" ht="19.899999999999999" hidden="1" customHeight="1" outlineLevel="1" x14ac:dyDescent="0.35">
      <c r="B191" s="13"/>
      <c r="C191" s="60" t="s">
        <v>52</v>
      </c>
      <c r="N191" s="14"/>
    </row>
    <row r="192" spans="1:15" ht="8.25" hidden="1" customHeight="1" outlineLevel="1" x14ac:dyDescent="0.35">
      <c r="B192" s="13"/>
      <c r="N192" s="14"/>
    </row>
    <row r="193" spans="2:14" ht="21" hidden="1" customHeight="1" outlineLevel="1" x14ac:dyDescent="0.35">
      <c r="B193" s="11">
        <v>28</v>
      </c>
      <c r="C193" s="246" t="s">
        <v>53</v>
      </c>
      <c r="D193" s="246"/>
      <c r="E193" s="246"/>
      <c r="F193" s="246"/>
      <c r="G193" s="246"/>
      <c r="H193" s="71"/>
      <c r="I193" s="184"/>
      <c r="J193" s="2"/>
      <c r="K193" s="2"/>
      <c r="L193" s="184"/>
      <c r="N193" s="14"/>
    </row>
    <row r="194" spans="2:14" ht="21" hidden="1" customHeight="1" outlineLevel="1" x14ac:dyDescent="0.35">
      <c r="B194" s="11">
        <v>29</v>
      </c>
      <c r="C194" s="246" t="s">
        <v>54</v>
      </c>
      <c r="D194" s="246"/>
      <c r="E194" s="246"/>
      <c r="F194" s="246"/>
      <c r="G194" s="246"/>
      <c r="H194" s="23" t="s">
        <v>14</v>
      </c>
      <c r="I194" s="187"/>
      <c r="J194" s="24" t="s">
        <v>15</v>
      </c>
      <c r="K194" s="23" t="s">
        <v>14</v>
      </c>
      <c r="L194" s="187"/>
      <c r="M194" s="24" t="s">
        <v>15</v>
      </c>
      <c r="N194" s="14"/>
    </row>
    <row r="195" spans="2:14" ht="21" hidden="1" customHeight="1" outlineLevel="1" x14ac:dyDescent="0.35">
      <c r="B195" s="11">
        <v>30</v>
      </c>
      <c r="C195" s="246" t="s">
        <v>55</v>
      </c>
      <c r="D195" s="246"/>
      <c r="E195" s="246"/>
      <c r="F195" s="246"/>
      <c r="G195" s="246"/>
      <c r="H195" s="71"/>
      <c r="I195" s="185"/>
      <c r="J195" s="2"/>
      <c r="K195" s="2"/>
      <c r="L195" s="185"/>
      <c r="N195" s="14"/>
    </row>
    <row r="196" spans="2:14" ht="21" hidden="1" customHeight="1" outlineLevel="1" x14ac:dyDescent="0.35">
      <c r="B196" s="11">
        <v>31</v>
      </c>
      <c r="C196" s="246" t="s">
        <v>56</v>
      </c>
      <c r="D196" s="246"/>
      <c r="E196" s="246"/>
      <c r="F196" s="246"/>
      <c r="G196" s="246"/>
      <c r="H196" s="71"/>
      <c r="I196" s="186"/>
      <c r="J196" s="2"/>
      <c r="K196" s="2"/>
      <c r="L196" s="186"/>
      <c r="N196" s="14"/>
    </row>
    <row r="197" spans="2:14" ht="21" hidden="1" customHeight="1" outlineLevel="1" x14ac:dyDescent="0.35">
      <c r="B197" s="11">
        <v>32</v>
      </c>
      <c r="C197" s="246" t="s">
        <v>57</v>
      </c>
      <c r="D197" s="246"/>
      <c r="E197" s="246"/>
      <c r="F197" s="246"/>
      <c r="G197" s="246"/>
      <c r="H197" s="71"/>
      <c r="I197" s="186"/>
      <c r="J197" s="2"/>
      <c r="K197" s="2"/>
      <c r="L197" s="186"/>
      <c r="N197" s="14"/>
    </row>
    <row r="198" spans="2:14" ht="21" hidden="1" customHeight="1" outlineLevel="1" x14ac:dyDescent="0.35">
      <c r="B198" s="11">
        <v>33</v>
      </c>
      <c r="C198" s="246" t="s">
        <v>58</v>
      </c>
      <c r="D198" s="246"/>
      <c r="E198" s="246"/>
      <c r="F198" s="246"/>
      <c r="G198" s="246"/>
      <c r="H198" s="71"/>
      <c r="I198" s="186"/>
      <c r="J198" s="2"/>
      <c r="K198" s="2"/>
      <c r="L198" s="186"/>
      <c r="N198" s="14"/>
    </row>
    <row r="199" spans="2:14" ht="21" hidden="1" customHeight="1" outlineLevel="1" x14ac:dyDescent="0.35">
      <c r="B199" s="11">
        <v>34</v>
      </c>
      <c r="C199" s="246" t="s">
        <v>59</v>
      </c>
      <c r="D199" s="246"/>
      <c r="E199" s="246"/>
      <c r="F199" s="246"/>
      <c r="G199" s="246"/>
      <c r="H199" s="23" t="s">
        <v>14</v>
      </c>
      <c r="I199" s="182"/>
      <c r="J199" s="24" t="s">
        <v>15</v>
      </c>
      <c r="K199" s="23" t="s">
        <v>14</v>
      </c>
      <c r="L199" s="182"/>
      <c r="M199" s="24" t="s">
        <v>15</v>
      </c>
      <c r="N199" s="14"/>
    </row>
    <row r="200" spans="2:14" ht="21" hidden="1" customHeight="1" outlineLevel="1" x14ac:dyDescent="0.35">
      <c r="B200" s="11">
        <v>35</v>
      </c>
      <c r="C200" s="246" t="s">
        <v>60</v>
      </c>
      <c r="D200" s="246"/>
      <c r="E200" s="246"/>
      <c r="F200" s="246"/>
      <c r="G200" s="246"/>
      <c r="H200" s="23" t="s">
        <v>14</v>
      </c>
      <c r="I200" s="192"/>
      <c r="J200" s="24" t="s">
        <v>15</v>
      </c>
      <c r="K200" s="23" t="s">
        <v>14</v>
      </c>
      <c r="L200" s="192"/>
      <c r="M200" s="24" t="s">
        <v>15</v>
      </c>
      <c r="N200" s="14"/>
    </row>
    <row r="201" spans="2:14" ht="6.75" hidden="1" customHeight="1" outlineLevel="1" x14ac:dyDescent="0.35">
      <c r="B201" s="13"/>
      <c r="N201" s="14"/>
    </row>
    <row r="202" spans="2:14" hidden="1" outlineLevel="1" x14ac:dyDescent="0.35">
      <c r="B202" s="11"/>
      <c r="C202" s="105" t="s">
        <v>9</v>
      </c>
      <c r="D202" s="3"/>
      <c r="E202" s="3"/>
      <c r="F202" s="3"/>
      <c r="G202" s="3"/>
      <c r="H202" s="3"/>
      <c r="I202" s="234">
        <f>IFERROR(I193-I194+SUM(I195:I198)-I199-I200,0)</f>
        <v>0</v>
      </c>
      <c r="J202" s="3"/>
      <c r="K202" s="3"/>
      <c r="L202" s="234">
        <f>IFERROR(L193-L194+SUM(L195:L198)-L199-L200,0)</f>
        <v>0</v>
      </c>
      <c r="N202" s="14"/>
    </row>
    <row r="203" spans="2:14" ht="6.75" hidden="1" customHeight="1" outlineLevel="1" x14ac:dyDescent="0.35">
      <c r="B203" s="13"/>
      <c r="N203" s="14"/>
    </row>
    <row r="204" spans="2:14" ht="21" hidden="1" customHeight="1" outlineLevel="1" x14ac:dyDescent="0.35">
      <c r="B204" s="11">
        <v>36</v>
      </c>
      <c r="C204" s="246" t="s">
        <v>61</v>
      </c>
      <c r="D204" s="246"/>
      <c r="E204" s="246"/>
      <c r="F204" s="246"/>
      <c r="G204" s="246"/>
      <c r="H204" s="71"/>
      <c r="I204" s="237"/>
      <c r="J204" s="2"/>
      <c r="K204" s="2"/>
      <c r="L204" s="237"/>
      <c r="N204" s="14"/>
    </row>
    <row r="205" spans="2:14" ht="6.75" hidden="1" customHeight="1" outlineLevel="1" x14ac:dyDescent="0.35">
      <c r="B205" s="13"/>
      <c r="N205" s="14"/>
    </row>
    <row r="206" spans="2:14" hidden="1" outlineLevel="1" x14ac:dyDescent="0.35">
      <c r="B206" s="15"/>
      <c r="C206" s="16" t="s">
        <v>62</v>
      </c>
      <c r="D206" s="3"/>
      <c r="E206" s="3"/>
      <c r="F206" s="3"/>
      <c r="G206" s="3"/>
      <c r="H206" s="3"/>
      <c r="I206" s="234">
        <f>IFERROR(I202*I204,0)</f>
        <v>0</v>
      </c>
      <c r="J206" s="3"/>
      <c r="K206" s="3"/>
      <c r="L206" s="234">
        <f>IFERROR(L202*L204,0)</f>
        <v>0</v>
      </c>
      <c r="N206" s="14"/>
    </row>
    <row r="207" spans="2:14" ht="8.25" hidden="1" customHeight="1" outlineLevel="1" thickBot="1" x14ac:dyDescent="0.4">
      <c r="B207" s="17"/>
      <c r="C207" s="18"/>
      <c r="D207" s="18"/>
      <c r="E207" s="18"/>
      <c r="F207" s="18"/>
      <c r="G207" s="18"/>
      <c r="H207" s="18"/>
      <c r="I207" s="18"/>
      <c r="J207" s="18"/>
      <c r="K207" s="18"/>
      <c r="L207" s="18"/>
      <c r="M207" s="18"/>
      <c r="N207" s="19"/>
    </row>
    <row r="208" spans="2:14" ht="13.9" customHeight="1" thickBot="1" x14ac:dyDescent="0.4"/>
    <row r="209" spans="1:15" ht="21" customHeight="1" collapsed="1" thickBot="1" x14ac:dyDescent="0.4">
      <c r="A209" s="2"/>
      <c r="B209" s="231"/>
      <c r="C209" s="247" t="s">
        <v>45</v>
      </c>
      <c r="D209" s="248"/>
      <c r="E209" s="249"/>
      <c r="F209" s="249"/>
      <c r="G209" s="249"/>
      <c r="H209" s="249"/>
      <c r="I209" s="7" t="str">
        <f>IF(ISNUMBER($I$5),$I$5,"")</f>
        <v/>
      </c>
      <c r="J209" s="9"/>
      <c r="K209" s="9"/>
      <c r="L209" s="7" t="str">
        <f>IF(ISNUMBER($L$5),$L$5,"")</f>
        <v/>
      </c>
      <c r="M209" s="9"/>
      <c r="N209" s="10"/>
    </row>
    <row r="210" spans="1:15" ht="6.75" hidden="1" customHeight="1" outlineLevel="1" x14ac:dyDescent="0.35">
      <c r="B210" s="21"/>
      <c r="C210" s="20"/>
      <c r="D210" s="20"/>
      <c r="E210" s="20"/>
      <c r="F210" s="20"/>
      <c r="G210" s="20"/>
      <c r="H210" s="20"/>
      <c r="I210" s="20"/>
      <c r="J210" s="20"/>
      <c r="K210" s="20"/>
      <c r="L210" s="20"/>
      <c r="M210" s="20"/>
      <c r="N210" s="22"/>
    </row>
    <row r="211" spans="1:15" ht="20.5" hidden="1" customHeight="1" outlineLevel="1" x14ac:dyDescent="0.35">
      <c r="B211" s="13"/>
      <c r="C211" s="60" t="s">
        <v>46</v>
      </c>
      <c r="N211" s="14"/>
    </row>
    <row r="212" spans="1:15" ht="6.75" hidden="1" customHeight="1" outlineLevel="1" x14ac:dyDescent="0.35">
      <c r="B212" s="13"/>
      <c r="N212" s="14"/>
    </row>
    <row r="213" spans="1:15" ht="21" hidden="1" customHeight="1" outlineLevel="1" x14ac:dyDescent="0.35">
      <c r="B213" s="11">
        <v>24</v>
      </c>
      <c r="C213" s="246" t="s">
        <v>47</v>
      </c>
      <c r="D213" s="246"/>
      <c r="E213" s="246"/>
      <c r="F213" s="246"/>
      <c r="G213" s="246"/>
      <c r="H213" s="71"/>
      <c r="I213" s="184"/>
      <c r="J213" s="2"/>
      <c r="K213" s="2"/>
      <c r="L213" s="184"/>
      <c r="N213" s="14"/>
    </row>
    <row r="214" spans="1:15" ht="21" hidden="1" customHeight="1" outlineLevel="1" x14ac:dyDescent="0.35">
      <c r="B214" s="11">
        <v>25</v>
      </c>
      <c r="C214" s="246" t="s">
        <v>48</v>
      </c>
      <c r="D214" s="246"/>
      <c r="E214" s="246"/>
      <c r="F214" s="246"/>
      <c r="G214" s="246"/>
      <c r="H214" s="71"/>
      <c r="I214" s="186"/>
      <c r="J214" s="2"/>
      <c r="K214" s="2"/>
      <c r="L214" s="186"/>
      <c r="N214" s="14"/>
    </row>
    <row r="215" spans="1:15" ht="21" hidden="1" customHeight="1" outlineLevel="1" x14ac:dyDescent="0.35">
      <c r="B215" s="11">
        <v>26</v>
      </c>
      <c r="C215" s="246" t="s">
        <v>49</v>
      </c>
      <c r="D215" s="246"/>
      <c r="E215" s="246"/>
      <c r="F215" s="246"/>
      <c r="G215" s="246"/>
      <c r="H215" s="71"/>
      <c r="I215" s="185"/>
      <c r="J215" s="2"/>
      <c r="K215" s="2"/>
      <c r="L215" s="185"/>
      <c r="N215" s="14"/>
    </row>
    <row r="216" spans="1:15" ht="6.75" hidden="1" customHeight="1" outlineLevel="1" x14ac:dyDescent="0.35">
      <c r="B216" s="13"/>
      <c r="N216" s="14"/>
    </row>
    <row r="217" spans="1:15" hidden="1" outlineLevel="1" x14ac:dyDescent="0.35">
      <c r="B217" s="15"/>
      <c r="C217" s="61" t="s">
        <v>9</v>
      </c>
      <c r="D217" s="3"/>
      <c r="E217" s="3"/>
      <c r="F217" s="3"/>
      <c r="G217" s="3"/>
      <c r="H217" s="3"/>
      <c r="I217" s="234">
        <f>IFERROR(SUM(I213:I215),0)</f>
        <v>0</v>
      </c>
      <c r="J217" s="3"/>
      <c r="K217" s="3"/>
      <c r="L217" s="234">
        <f>IFERROR(SUM(L213:L215),0)</f>
        <v>0</v>
      </c>
      <c r="N217" s="14"/>
    </row>
    <row r="218" spans="1:15" ht="12.65" hidden="1" customHeight="1" outlineLevel="1" x14ac:dyDescent="0.35">
      <c r="B218" s="13"/>
      <c r="N218" s="14"/>
    </row>
    <row r="219" spans="1:15" ht="19.899999999999999" hidden="1" customHeight="1" outlineLevel="1" x14ac:dyDescent="0.35">
      <c r="B219" s="13"/>
      <c r="C219" s="60" t="s">
        <v>50</v>
      </c>
      <c r="N219" s="14"/>
    </row>
    <row r="220" spans="1:15" ht="6.75" hidden="1" customHeight="1" outlineLevel="1" x14ac:dyDescent="0.35">
      <c r="B220" s="13"/>
      <c r="N220" s="14"/>
    </row>
    <row r="221" spans="1:15" s="2" customFormat="1" ht="21" hidden="1" customHeight="1" outlineLevel="1" x14ac:dyDescent="0.35">
      <c r="B221" s="11">
        <v>27</v>
      </c>
      <c r="C221" s="246" t="s">
        <v>51</v>
      </c>
      <c r="D221" s="246"/>
      <c r="I221" s="188"/>
      <c r="L221" s="188"/>
      <c r="N221" s="12"/>
      <c r="O221"/>
    </row>
    <row r="222" spans="1:15" ht="12.65" hidden="1" customHeight="1" outlineLevel="1" x14ac:dyDescent="0.35">
      <c r="B222" s="13"/>
      <c r="N222" s="14"/>
    </row>
    <row r="223" spans="1:15" ht="19.899999999999999" hidden="1" customHeight="1" outlineLevel="1" x14ac:dyDescent="0.35">
      <c r="B223" s="13"/>
      <c r="C223" s="60" t="s">
        <v>52</v>
      </c>
      <c r="N223" s="14"/>
    </row>
    <row r="224" spans="1:15" ht="8.25" hidden="1" customHeight="1" outlineLevel="1" x14ac:dyDescent="0.35">
      <c r="B224" s="13"/>
      <c r="N224" s="14"/>
    </row>
    <row r="225" spans="2:14" ht="21" hidden="1" customHeight="1" outlineLevel="1" x14ac:dyDescent="0.35">
      <c r="B225" s="11">
        <v>28</v>
      </c>
      <c r="C225" s="246" t="s">
        <v>53</v>
      </c>
      <c r="D225" s="246"/>
      <c r="E225" s="246"/>
      <c r="F225" s="246"/>
      <c r="G225" s="246"/>
      <c r="H225" s="71"/>
      <c r="I225" s="184"/>
      <c r="J225" s="2"/>
      <c r="K225" s="2"/>
      <c r="L225" s="184"/>
      <c r="N225" s="14"/>
    </row>
    <row r="226" spans="2:14" ht="21" hidden="1" customHeight="1" outlineLevel="1" x14ac:dyDescent="0.35">
      <c r="B226" s="11">
        <v>29</v>
      </c>
      <c r="C226" s="246" t="s">
        <v>54</v>
      </c>
      <c r="D226" s="246"/>
      <c r="E226" s="246"/>
      <c r="F226" s="246"/>
      <c r="G226" s="246"/>
      <c r="H226" s="23" t="s">
        <v>14</v>
      </c>
      <c r="I226" s="187"/>
      <c r="J226" s="24" t="s">
        <v>15</v>
      </c>
      <c r="K226" s="23" t="s">
        <v>14</v>
      </c>
      <c r="L226" s="187"/>
      <c r="M226" s="24" t="s">
        <v>15</v>
      </c>
      <c r="N226" s="14"/>
    </row>
    <row r="227" spans="2:14" ht="21" hidden="1" customHeight="1" outlineLevel="1" x14ac:dyDescent="0.35">
      <c r="B227" s="11">
        <v>30</v>
      </c>
      <c r="C227" s="246" t="s">
        <v>55</v>
      </c>
      <c r="D227" s="246"/>
      <c r="E227" s="246"/>
      <c r="F227" s="246"/>
      <c r="G227" s="246"/>
      <c r="H227" s="71"/>
      <c r="I227" s="185"/>
      <c r="J227" s="2"/>
      <c r="K227" s="2"/>
      <c r="L227" s="185"/>
      <c r="N227" s="14"/>
    </row>
    <row r="228" spans="2:14" ht="21" hidden="1" customHeight="1" outlineLevel="1" x14ac:dyDescent="0.35">
      <c r="B228" s="11">
        <v>31</v>
      </c>
      <c r="C228" s="246" t="s">
        <v>56</v>
      </c>
      <c r="D228" s="246"/>
      <c r="E228" s="246"/>
      <c r="F228" s="246"/>
      <c r="G228" s="246"/>
      <c r="H228" s="71"/>
      <c r="I228" s="186"/>
      <c r="J228" s="2"/>
      <c r="K228" s="2"/>
      <c r="L228" s="186"/>
      <c r="N228" s="14"/>
    </row>
    <row r="229" spans="2:14" ht="21" hidden="1" customHeight="1" outlineLevel="1" x14ac:dyDescent="0.35">
      <c r="B229" s="11">
        <v>32</v>
      </c>
      <c r="C229" s="246" t="s">
        <v>57</v>
      </c>
      <c r="D229" s="246"/>
      <c r="E229" s="246"/>
      <c r="F229" s="246"/>
      <c r="G229" s="246"/>
      <c r="H229" s="71"/>
      <c r="I229" s="186"/>
      <c r="J229" s="2"/>
      <c r="K229" s="2"/>
      <c r="L229" s="186"/>
      <c r="N229" s="14"/>
    </row>
    <row r="230" spans="2:14" ht="21" hidden="1" customHeight="1" outlineLevel="1" x14ac:dyDescent="0.35">
      <c r="B230" s="11">
        <v>33</v>
      </c>
      <c r="C230" s="246" t="s">
        <v>58</v>
      </c>
      <c r="D230" s="246"/>
      <c r="E230" s="246"/>
      <c r="F230" s="246"/>
      <c r="G230" s="246"/>
      <c r="H230" s="71"/>
      <c r="I230" s="186"/>
      <c r="J230" s="2"/>
      <c r="K230" s="2"/>
      <c r="L230" s="186"/>
      <c r="N230" s="14"/>
    </row>
    <row r="231" spans="2:14" ht="21" hidden="1" customHeight="1" outlineLevel="1" x14ac:dyDescent="0.35">
      <c r="B231" s="11">
        <v>34</v>
      </c>
      <c r="C231" s="246" t="s">
        <v>59</v>
      </c>
      <c r="D231" s="246"/>
      <c r="E231" s="246"/>
      <c r="F231" s="246"/>
      <c r="G231" s="246"/>
      <c r="H231" s="23" t="s">
        <v>14</v>
      </c>
      <c r="I231" s="182"/>
      <c r="J231" s="24" t="s">
        <v>15</v>
      </c>
      <c r="K231" s="23" t="s">
        <v>14</v>
      </c>
      <c r="L231" s="182"/>
      <c r="M231" s="24" t="s">
        <v>15</v>
      </c>
      <c r="N231" s="14"/>
    </row>
    <row r="232" spans="2:14" ht="21" hidden="1" customHeight="1" outlineLevel="1" x14ac:dyDescent="0.35">
      <c r="B232" s="11">
        <v>35</v>
      </c>
      <c r="C232" s="246" t="s">
        <v>60</v>
      </c>
      <c r="D232" s="246"/>
      <c r="E232" s="246"/>
      <c r="F232" s="246"/>
      <c r="G232" s="246"/>
      <c r="H232" s="23" t="s">
        <v>14</v>
      </c>
      <c r="I232" s="192"/>
      <c r="J232" s="24" t="s">
        <v>15</v>
      </c>
      <c r="K232" s="23" t="s">
        <v>14</v>
      </c>
      <c r="L232" s="192"/>
      <c r="M232" s="24" t="s">
        <v>15</v>
      </c>
      <c r="N232" s="14"/>
    </row>
    <row r="233" spans="2:14" ht="6.75" hidden="1" customHeight="1" outlineLevel="1" x14ac:dyDescent="0.35">
      <c r="B233" s="13"/>
      <c r="N233" s="14"/>
    </row>
    <row r="234" spans="2:14" hidden="1" outlineLevel="1" x14ac:dyDescent="0.35">
      <c r="B234" s="11"/>
      <c r="C234" s="105" t="s">
        <v>9</v>
      </c>
      <c r="D234" s="3"/>
      <c r="E234" s="3"/>
      <c r="F234" s="3"/>
      <c r="G234" s="3"/>
      <c r="H234" s="3"/>
      <c r="I234" s="234">
        <f>IFERROR(I225-I226+SUM(I227:I230)-I231-I232,0)</f>
        <v>0</v>
      </c>
      <c r="J234" s="3"/>
      <c r="K234" s="3"/>
      <c r="L234" s="234">
        <f>IFERROR(L225-L226+SUM(L227:L230)-L231-L232,0)</f>
        <v>0</v>
      </c>
      <c r="N234" s="14"/>
    </row>
    <row r="235" spans="2:14" ht="6.75" hidden="1" customHeight="1" outlineLevel="1" x14ac:dyDescent="0.35">
      <c r="B235" s="13"/>
      <c r="N235" s="14"/>
    </row>
    <row r="236" spans="2:14" ht="21" hidden="1" customHeight="1" outlineLevel="1" x14ac:dyDescent="0.35">
      <c r="B236" s="11">
        <v>36</v>
      </c>
      <c r="C236" s="246" t="s">
        <v>61</v>
      </c>
      <c r="D236" s="246"/>
      <c r="E236" s="246"/>
      <c r="F236" s="246"/>
      <c r="G236" s="246"/>
      <c r="H236" s="71"/>
      <c r="I236" s="237"/>
      <c r="J236" s="2"/>
      <c r="K236" s="2"/>
      <c r="L236" s="237"/>
      <c r="N236" s="14"/>
    </row>
    <row r="237" spans="2:14" ht="6.75" hidden="1" customHeight="1" outlineLevel="1" x14ac:dyDescent="0.35">
      <c r="B237" s="13"/>
      <c r="N237" s="14"/>
    </row>
    <row r="238" spans="2:14" hidden="1" outlineLevel="1" x14ac:dyDescent="0.35">
      <c r="B238" s="15"/>
      <c r="C238" s="16" t="s">
        <v>62</v>
      </c>
      <c r="D238" s="3"/>
      <c r="E238" s="3"/>
      <c r="F238" s="3"/>
      <c r="G238" s="3"/>
      <c r="H238" s="3"/>
      <c r="I238" s="234">
        <f>IFERROR(I234*I236,0)</f>
        <v>0</v>
      </c>
      <c r="J238" s="3"/>
      <c r="K238" s="3"/>
      <c r="L238" s="234">
        <f>IFERROR(L234*L236,0)</f>
        <v>0</v>
      </c>
      <c r="N238" s="14"/>
    </row>
    <row r="239" spans="2:14" ht="8.25" hidden="1" customHeight="1" outlineLevel="1" thickBot="1" x14ac:dyDescent="0.4">
      <c r="B239" s="17"/>
      <c r="C239" s="18"/>
      <c r="D239" s="18"/>
      <c r="E239" s="18"/>
      <c r="F239" s="18"/>
      <c r="G239" s="18"/>
      <c r="H239" s="18"/>
      <c r="I239" s="18"/>
      <c r="J239" s="18"/>
      <c r="K239" s="18"/>
      <c r="L239" s="18"/>
      <c r="M239" s="18"/>
      <c r="N239" s="19"/>
    </row>
    <row r="240" spans="2:14" ht="23.5" customHeight="1" x14ac:dyDescent="0.35"/>
    <row r="241" spans="1:15" s="2" customFormat="1" ht="29.5" customHeight="1" x14ac:dyDescent="0.35">
      <c r="B241" s="32"/>
      <c r="C241" s="59" t="s">
        <v>63</v>
      </c>
      <c r="D241" s="32"/>
      <c r="E241" s="32"/>
      <c r="F241" s="32"/>
      <c r="G241" s="32"/>
      <c r="H241" s="32"/>
      <c r="I241" s="32"/>
      <c r="J241" s="32"/>
      <c r="K241" s="32"/>
      <c r="L241" s="32"/>
      <c r="M241" s="32"/>
      <c r="N241" s="32"/>
    </row>
    <row r="242" spans="1:15" s="2" customFormat="1" ht="22.5" customHeight="1" thickBot="1" x14ac:dyDescent="0.4">
      <c r="C242" s="33" t="s">
        <v>44</v>
      </c>
    </row>
    <row r="243" spans="1:15" ht="21" customHeight="1" thickBot="1" x14ac:dyDescent="0.4">
      <c r="A243" s="2"/>
      <c r="B243" s="231"/>
      <c r="C243" s="247" t="s">
        <v>64</v>
      </c>
      <c r="D243" s="248"/>
      <c r="E243" s="249"/>
      <c r="F243" s="249"/>
      <c r="G243" s="249"/>
      <c r="H243" s="249"/>
      <c r="I243" s="7" t="str">
        <f>IF(ISNUMBER($I$5),$I$5,"")</f>
        <v/>
      </c>
      <c r="J243" s="9"/>
      <c r="K243" s="9"/>
      <c r="L243" s="7" t="str">
        <f>IF(ISNUMBER($L$5),$L$5,"")</f>
        <v/>
      </c>
      <c r="M243" s="9"/>
      <c r="N243" s="10"/>
    </row>
    <row r="244" spans="1:15" ht="6.75" customHeight="1" x14ac:dyDescent="0.35">
      <c r="B244" s="21"/>
      <c r="C244" s="20"/>
      <c r="D244" s="20"/>
      <c r="E244" s="20"/>
      <c r="F244" s="20"/>
      <c r="G244" s="20"/>
      <c r="H244" s="20"/>
      <c r="I244" s="20"/>
      <c r="J244" s="20"/>
      <c r="K244" s="20"/>
      <c r="L244" s="20"/>
      <c r="M244" s="20"/>
      <c r="N244" s="22"/>
    </row>
    <row r="245" spans="1:15" ht="20.5" customHeight="1" x14ac:dyDescent="0.35">
      <c r="B245" s="13"/>
      <c r="C245" s="60" t="s">
        <v>46</v>
      </c>
      <c r="N245" s="14"/>
    </row>
    <row r="246" spans="1:15" ht="6.75" customHeight="1" x14ac:dyDescent="0.35">
      <c r="B246" s="13"/>
      <c r="N246" s="14"/>
    </row>
    <row r="247" spans="1:15" ht="21" customHeight="1" x14ac:dyDescent="0.35">
      <c r="B247" s="11">
        <v>37</v>
      </c>
      <c r="C247" s="246" t="s">
        <v>47</v>
      </c>
      <c r="D247" s="246"/>
      <c r="E247" s="246"/>
      <c r="F247" s="246"/>
      <c r="G247" s="246"/>
      <c r="H247" s="71"/>
      <c r="I247" s="184"/>
      <c r="J247" s="2"/>
      <c r="K247" s="2"/>
      <c r="L247" s="184"/>
      <c r="N247" s="14"/>
    </row>
    <row r="248" spans="1:15" ht="21" customHeight="1" x14ac:dyDescent="0.35">
      <c r="B248" s="11">
        <v>38</v>
      </c>
      <c r="C248" s="246" t="s">
        <v>48</v>
      </c>
      <c r="D248" s="246"/>
      <c r="E248" s="246"/>
      <c r="F248" s="246"/>
      <c r="G248" s="246"/>
      <c r="H248" s="71"/>
      <c r="I248" s="185"/>
      <c r="J248" s="2"/>
      <c r="K248" s="2"/>
      <c r="L248" s="185"/>
      <c r="N248" s="14"/>
    </row>
    <row r="249" spans="1:15" ht="6.75" customHeight="1" x14ac:dyDescent="0.35">
      <c r="B249" s="13"/>
      <c r="N249" s="14"/>
    </row>
    <row r="250" spans="1:15" x14ac:dyDescent="0.35">
      <c r="B250" s="15"/>
      <c r="C250" s="16" t="s">
        <v>9</v>
      </c>
      <c r="D250" s="3"/>
      <c r="E250" s="3"/>
      <c r="F250" s="3"/>
      <c r="G250" s="3"/>
      <c r="H250" s="3"/>
      <c r="I250" s="234">
        <f>IFERROR(SUM(I247:I248),0)</f>
        <v>0</v>
      </c>
      <c r="J250" s="3"/>
      <c r="K250" s="3"/>
      <c r="L250" s="234">
        <f>IFERROR(SUM(L247:L248),0)</f>
        <v>0</v>
      </c>
      <c r="N250" s="14"/>
    </row>
    <row r="251" spans="1:15" ht="12.65" customHeight="1" x14ac:dyDescent="0.35">
      <c r="B251" s="13"/>
      <c r="N251" s="14"/>
    </row>
    <row r="252" spans="1:15" ht="19.899999999999999" customHeight="1" x14ac:dyDescent="0.35">
      <c r="B252" s="13"/>
      <c r="C252" s="60" t="s">
        <v>50</v>
      </c>
      <c r="N252" s="14"/>
    </row>
    <row r="253" spans="1:15" ht="6.75" customHeight="1" x14ac:dyDescent="0.35">
      <c r="B253" s="13"/>
      <c r="N253" s="14"/>
    </row>
    <row r="254" spans="1:15" s="2" customFormat="1" ht="21" customHeight="1" x14ac:dyDescent="0.35">
      <c r="B254" s="11">
        <v>39</v>
      </c>
      <c r="C254" s="246" t="s">
        <v>51</v>
      </c>
      <c r="D254" s="246"/>
      <c r="E254" s="246"/>
      <c r="F254" s="246"/>
      <c r="G254" s="246"/>
      <c r="H254" s="71"/>
      <c r="I254" s="188"/>
      <c r="L254" s="188"/>
      <c r="N254" s="12"/>
      <c r="O254"/>
    </row>
    <row r="255" spans="1:15" ht="12.65" customHeight="1" x14ac:dyDescent="0.35">
      <c r="B255" s="13"/>
      <c r="N255" s="14"/>
    </row>
    <row r="256" spans="1:15" ht="19.899999999999999" customHeight="1" x14ac:dyDescent="0.35">
      <c r="B256" s="13"/>
      <c r="C256" s="60" t="s">
        <v>65</v>
      </c>
      <c r="N256" s="14"/>
    </row>
    <row r="257" spans="2:14" ht="8.25" customHeight="1" x14ac:dyDescent="0.35">
      <c r="B257" s="13"/>
      <c r="N257" s="14"/>
    </row>
    <row r="258" spans="2:14" ht="21" customHeight="1" x14ac:dyDescent="0.35">
      <c r="B258" s="11">
        <v>40</v>
      </c>
      <c r="C258" s="246" t="s">
        <v>66</v>
      </c>
      <c r="D258" s="246"/>
      <c r="E258" s="246"/>
      <c r="F258" s="246"/>
      <c r="G258" s="246"/>
      <c r="H258" s="23" t="s">
        <v>14</v>
      </c>
      <c r="I258" s="187"/>
      <c r="J258" s="24" t="s">
        <v>15</v>
      </c>
      <c r="K258" s="23" t="s">
        <v>14</v>
      </c>
      <c r="L258" s="187"/>
      <c r="M258" s="24" t="s">
        <v>15</v>
      </c>
      <c r="N258" s="14"/>
    </row>
    <row r="259" spans="2:14" ht="21" customHeight="1" x14ac:dyDescent="0.35">
      <c r="B259" s="11">
        <v>41</v>
      </c>
      <c r="C259" s="246" t="s">
        <v>67</v>
      </c>
      <c r="D259" s="246"/>
      <c r="E259" s="246"/>
      <c r="F259" s="246"/>
      <c r="G259" s="246"/>
      <c r="H259" s="71"/>
      <c r="I259" s="185"/>
      <c r="J259" s="2"/>
      <c r="K259" s="2"/>
      <c r="L259" s="185"/>
      <c r="N259" s="14"/>
    </row>
    <row r="260" spans="2:14" ht="21" customHeight="1" x14ac:dyDescent="0.35">
      <c r="B260" s="11">
        <v>42</v>
      </c>
      <c r="C260" s="246" t="s">
        <v>56</v>
      </c>
      <c r="D260" s="246"/>
      <c r="E260" s="246"/>
      <c r="F260" s="246"/>
      <c r="G260" s="246"/>
      <c r="H260" s="71"/>
      <c r="I260" s="186"/>
      <c r="J260" s="2"/>
      <c r="K260" s="2"/>
      <c r="L260" s="186"/>
      <c r="N260" s="14"/>
    </row>
    <row r="261" spans="2:14" ht="21" customHeight="1" x14ac:dyDescent="0.35">
      <c r="B261" s="11">
        <v>43</v>
      </c>
      <c r="C261" s="246" t="s">
        <v>68</v>
      </c>
      <c r="D261" s="246"/>
      <c r="E261" s="246"/>
      <c r="F261" s="246"/>
      <c r="G261" s="246"/>
      <c r="H261" s="71"/>
      <c r="I261" s="186"/>
      <c r="J261" s="2"/>
      <c r="K261" s="2"/>
      <c r="L261" s="186"/>
      <c r="N261" s="14"/>
    </row>
    <row r="262" spans="2:14" ht="21" customHeight="1" x14ac:dyDescent="0.35">
      <c r="B262" s="11">
        <v>44</v>
      </c>
      <c r="C262" s="246" t="s">
        <v>69</v>
      </c>
      <c r="D262" s="246"/>
      <c r="E262" s="246"/>
      <c r="F262" s="246"/>
      <c r="G262" s="246"/>
      <c r="H262" s="71"/>
      <c r="I262" s="186"/>
      <c r="J262" s="2"/>
      <c r="K262" s="2"/>
      <c r="L262" s="186"/>
      <c r="N262" s="14"/>
    </row>
    <row r="263" spans="2:14" ht="21" customHeight="1" x14ac:dyDescent="0.35">
      <c r="B263" s="11">
        <v>45</v>
      </c>
      <c r="C263" s="246" t="s">
        <v>70</v>
      </c>
      <c r="D263" s="246"/>
      <c r="E263" s="246"/>
      <c r="F263" s="246"/>
      <c r="G263" s="246"/>
      <c r="H263" s="23" t="s">
        <v>14</v>
      </c>
      <c r="I263" s="182"/>
      <c r="J263" s="24" t="s">
        <v>15</v>
      </c>
      <c r="K263" s="23" t="s">
        <v>14</v>
      </c>
      <c r="L263" s="182"/>
      <c r="M263" s="24" t="s">
        <v>15</v>
      </c>
      <c r="N263" s="14"/>
    </row>
    <row r="264" spans="2:14" ht="21" customHeight="1" x14ac:dyDescent="0.35">
      <c r="B264" s="11">
        <v>46</v>
      </c>
      <c r="C264" s="246" t="s">
        <v>71</v>
      </c>
      <c r="D264" s="246"/>
      <c r="E264" s="246"/>
      <c r="F264" s="246"/>
      <c r="G264" s="246"/>
      <c r="H264" s="23" t="s">
        <v>14</v>
      </c>
      <c r="I264" s="192"/>
      <c r="J264" s="24" t="s">
        <v>15</v>
      </c>
      <c r="K264" s="23" t="s">
        <v>14</v>
      </c>
      <c r="L264" s="192"/>
      <c r="M264" s="24" t="s">
        <v>15</v>
      </c>
      <c r="N264" s="14"/>
    </row>
    <row r="265" spans="2:14" ht="6.75" customHeight="1" x14ac:dyDescent="0.35">
      <c r="B265" s="13"/>
      <c r="N265" s="14"/>
    </row>
    <row r="266" spans="2:14" x14ac:dyDescent="0.35">
      <c r="B266" s="11"/>
      <c r="C266" s="34" t="s">
        <v>9</v>
      </c>
      <c r="D266" s="3"/>
      <c r="E266" s="3"/>
      <c r="F266" s="3"/>
      <c r="G266" s="3"/>
      <c r="H266" s="3"/>
      <c r="I266" s="234">
        <f>IFERROR(-I258+SUM(I259:I262)-I263-I264,0)</f>
        <v>0</v>
      </c>
      <c r="J266" s="3"/>
      <c r="K266" s="3"/>
      <c r="L266" s="234">
        <f>IFERROR(-L258+SUM(L259:L262)-L263-L264,0)</f>
        <v>0</v>
      </c>
      <c r="N266" s="14"/>
    </row>
    <row r="267" spans="2:14" ht="6.75" customHeight="1" x14ac:dyDescent="0.35">
      <c r="B267" s="13"/>
      <c r="N267" s="14"/>
    </row>
    <row r="268" spans="2:14" ht="21" customHeight="1" x14ac:dyDescent="0.35">
      <c r="B268" s="11">
        <v>47</v>
      </c>
      <c r="C268" s="246" t="s">
        <v>61</v>
      </c>
      <c r="D268" s="246"/>
      <c r="E268" s="246"/>
      <c r="F268" s="246"/>
      <c r="G268" s="246"/>
      <c r="H268" s="246"/>
      <c r="I268" s="237"/>
      <c r="J268" s="2"/>
      <c r="K268" s="2"/>
      <c r="L268" s="237"/>
      <c r="N268" s="14"/>
    </row>
    <row r="269" spans="2:14" ht="6.75" customHeight="1" x14ac:dyDescent="0.35">
      <c r="B269" s="13"/>
      <c r="N269" s="14"/>
    </row>
    <row r="270" spans="2:14" x14ac:dyDescent="0.35">
      <c r="B270" s="15"/>
      <c r="C270" s="16" t="s">
        <v>72</v>
      </c>
      <c r="D270" s="3"/>
      <c r="E270" s="3"/>
      <c r="F270" s="3"/>
      <c r="G270" s="3"/>
      <c r="H270" s="3"/>
      <c r="I270" s="234">
        <f>IFERROR(I266*I268,0)</f>
        <v>0</v>
      </c>
      <c r="J270" s="3"/>
      <c r="K270" s="3"/>
      <c r="L270" s="234">
        <f>IFERROR(L266*L268,0)</f>
        <v>0</v>
      </c>
      <c r="N270" s="14"/>
    </row>
    <row r="271" spans="2:14" ht="12" customHeight="1" thickBot="1" x14ac:dyDescent="0.4">
      <c r="B271" s="17"/>
      <c r="C271" s="18"/>
      <c r="D271" s="18"/>
      <c r="E271" s="18"/>
      <c r="F271" s="18"/>
      <c r="G271" s="18"/>
      <c r="H271" s="18"/>
      <c r="I271" s="18"/>
      <c r="J271" s="18"/>
      <c r="K271" s="18"/>
      <c r="L271" s="18"/>
      <c r="M271" s="18"/>
      <c r="N271" s="19"/>
    </row>
    <row r="272" spans="2:14" ht="13.9" customHeight="1" thickBot="1" x14ac:dyDescent="0.4"/>
    <row r="273" spans="1:15" ht="21" customHeight="1" collapsed="1" thickBot="1" x14ac:dyDescent="0.4">
      <c r="A273" s="2"/>
      <c r="B273" s="231"/>
      <c r="C273" s="247" t="s">
        <v>64</v>
      </c>
      <c r="D273" s="248"/>
      <c r="E273" s="249"/>
      <c r="F273" s="249"/>
      <c r="G273" s="249"/>
      <c r="H273" s="249"/>
      <c r="I273" s="7" t="str">
        <f>IF(ISNUMBER($I$5),$I$5,"")</f>
        <v/>
      </c>
      <c r="J273" s="9"/>
      <c r="K273" s="9"/>
      <c r="L273" s="7" t="str">
        <f>IF(ISNUMBER($L$5),$L$5,"")</f>
        <v/>
      </c>
      <c r="M273" s="9"/>
      <c r="N273" s="10"/>
    </row>
    <row r="274" spans="1:15" ht="6.75" hidden="1" customHeight="1" outlineLevel="1" x14ac:dyDescent="0.35">
      <c r="B274" s="21"/>
      <c r="C274" s="20"/>
      <c r="D274" s="20"/>
      <c r="E274" s="20"/>
      <c r="F274" s="20"/>
      <c r="G274" s="20"/>
      <c r="H274" s="20"/>
      <c r="I274" s="20"/>
      <c r="J274" s="20"/>
      <c r="K274" s="20"/>
      <c r="L274" s="20"/>
      <c r="M274" s="20"/>
      <c r="N274" s="22"/>
    </row>
    <row r="275" spans="1:15" ht="20.5" hidden="1" customHeight="1" outlineLevel="1" x14ac:dyDescent="0.35">
      <c r="B275" s="13"/>
      <c r="C275" s="60" t="s">
        <v>46</v>
      </c>
      <c r="N275" s="14"/>
    </row>
    <row r="276" spans="1:15" ht="6.75" hidden="1" customHeight="1" outlineLevel="1" x14ac:dyDescent="0.35">
      <c r="B276" s="13"/>
      <c r="N276" s="14"/>
    </row>
    <row r="277" spans="1:15" ht="21" hidden="1" customHeight="1" outlineLevel="1" x14ac:dyDescent="0.35">
      <c r="B277" s="11">
        <v>37</v>
      </c>
      <c r="C277" s="246" t="s">
        <v>47</v>
      </c>
      <c r="D277" s="246"/>
      <c r="E277" s="246"/>
      <c r="F277" s="246"/>
      <c r="G277" s="246"/>
      <c r="H277" s="71"/>
      <c r="I277" s="184"/>
      <c r="J277" s="2"/>
      <c r="K277" s="2"/>
      <c r="L277" s="184"/>
      <c r="N277" s="14"/>
    </row>
    <row r="278" spans="1:15" ht="21" hidden="1" customHeight="1" outlineLevel="1" x14ac:dyDescent="0.35">
      <c r="B278" s="11">
        <v>38</v>
      </c>
      <c r="C278" s="246" t="s">
        <v>48</v>
      </c>
      <c r="D278" s="246"/>
      <c r="E278" s="246"/>
      <c r="F278" s="246"/>
      <c r="G278" s="246"/>
      <c r="H278" s="71"/>
      <c r="I278" s="185"/>
      <c r="J278" s="2"/>
      <c r="K278" s="2"/>
      <c r="L278" s="185"/>
      <c r="N278" s="14"/>
    </row>
    <row r="279" spans="1:15" ht="6.75" hidden="1" customHeight="1" outlineLevel="1" x14ac:dyDescent="0.35">
      <c r="B279" s="13"/>
      <c r="N279" s="14"/>
    </row>
    <row r="280" spans="1:15" hidden="1" outlineLevel="1" x14ac:dyDescent="0.35">
      <c r="B280" s="15"/>
      <c r="C280" s="16" t="s">
        <v>9</v>
      </c>
      <c r="D280" s="3"/>
      <c r="E280" s="3"/>
      <c r="F280" s="3"/>
      <c r="G280" s="3"/>
      <c r="H280" s="3"/>
      <c r="I280" s="234">
        <f>IFERROR(SUM(I277:I278),0)</f>
        <v>0</v>
      </c>
      <c r="J280" s="3"/>
      <c r="K280" s="3"/>
      <c r="L280" s="234">
        <f>IFERROR(SUM(L277:L278),0)</f>
        <v>0</v>
      </c>
      <c r="N280" s="14"/>
    </row>
    <row r="281" spans="1:15" ht="12.65" hidden="1" customHeight="1" outlineLevel="1" x14ac:dyDescent="0.35">
      <c r="B281" s="13"/>
      <c r="N281" s="14"/>
    </row>
    <row r="282" spans="1:15" ht="19.899999999999999" hidden="1" customHeight="1" outlineLevel="1" x14ac:dyDescent="0.35">
      <c r="B282" s="13"/>
      <c r="C282" s="60" t="s">
        <v>50</v>
      </c>
      <c r="N282" s="14"/>
    </row>
    <row r="283" spans="1:15" ht="6.75" hidden="1" customHeight="1" outlineLevel="1" x14ac:dyDescent="0.35">
      <c r="B283" s="13"/>
      <c r="N283" s="14"/>
    </row>
    <row r="284" spans="1:15" s="2" customFormat="1" ht="21" hidden="1" customHeight="1" outlineLevel="1" x14ac:dyDescent="0.35">
      <c r="B284" s="11">
        <v>39</v>
      </c>
      <c r="C284" s="246" t="s">
        <v>51</v>
      </c>
      <c r="D284" s="246"/>
      <c r="E284" s="246"/>
      <c r="F284" s="246"/>
      <c r="G284" s="246"/>
      <c r="H284" s="71"/>
      <c r="I284" s="188"/>
      <c r="L284" s="188"/>
      <c r="N284" s="12"/>
      <c r="O284"/>
    </row>
    <row r="285" spans="1:15" ht="12.65" hidden="1" customHeight="1" outlineLevel="1" x14ac:dyDescent="0.35">
      <c r="B285" s="13"/>
      <c r="N285" s="14"/>
    </row>
    <row r="286" spans="1:15" ht="19.899999999999999" hidden="1" customHeight="1" outlineLevel="1" x14ac:dyDescent="0.35">
      <c r="B286" s="13"/>
      <c r="C286" s="60" t="s">
        <v>65</v>
      </c>
      <c r="N286" s="14"/>
    </row>
    <row r="287" spans="1:15" ht="8.25" hidden="1" customHeight="1" outlineLevel="1" x14ac:dyDescent="0.35">
      <c r="B287" s="13"/>
      <c r="N287" s="14"/>
    </row>
    <row r="288" spans="1:15" ht="21" hidden="1" customHeight="1" outlineLevel="1" x14ac:dyDescent="0.35">
      <c r="B288" s="11">
        <v>40</v>
      </c>
      <c r="C288" s="246" t="s">
        <v>66</v>
      </c>
      <c r="D288" s="246"/>
      <c r="E288" s="246"/>
      <c r="F288" s="246"/>
      <c r="G288" s="246"/>
      <c r="H288" s="23" t="s">
        <v>14</v>
      </c>
      <c r="I288" s="187"/>
      <c r="J288" s="24" t="s">
        <v>15</v>
      </c>
      <c r="K288" s="23" t="s">
        <v>14</v>
      </c>
      <c r="L288" s="187"/>
      <c r="M288" s="24" t="s">
        <v>15</v>
      </c>
      <c r="N288" s="14"/>
    </row>
    <row r="289" spans="1:14" ht="21" hidden="1" customHeight="1" outlineLevel="1" x14ac:dyDescent="0.35">
      <c r="B289" s="11">
        <v>41</v>
      </c>
      <c r="C289" s="246" t="s">
        <v>67</v>
      </c>
      <c r="D289" s="246"/>
      <c r="E289" s="246"/>
      <c r="F289" s="246"/>
      <c r="G289" s="246"/>
      <c r="H289" s="71"/>
      <c r="I289" s="185"/>
      <c r="J289" s="2"/>
      <c r="K289" s="2"/>
      <c r="L289" s="185"/>
      <c r="N289" s="14"/>
    </row>
    <row r="290" spans="1:14" ht="21" hidden="1" customHeight="1" outlineLevel="1" x14ac:dyDescent="0.35">
      <c r="B290" s="11">
        <v>42</v>
      </c>
      <c r="C290" s="246" t="s">
        <v>56</v>
      </c>
      <c r="D290" s="246"/>
      <c r="E290" s="246"/>
      <c r="F290" s="246"/>
      <c r="G290" s="246"/>
      <c r="H290" s="71"/>
      <c r="I290" s="186"/>
      <c r="J290" s="2"/>
      <c r="K290" s="2"/>
      <c r="L290" s="186"/>
      <c r="N290" s="14"/>
    </row>
    <row r="291" spans="1:14" ht="21" hidden="1" customHeight="1" outlineLevel="1" x14ac:dyDescent="0.35">
      <c r="B291" s="11">
        <v>43</v>
      </c>
      <c r="C291" s="246" t="s">
        <v>68</v>
      </c>
      <c r="D291" s="246"/>
      <c r="E291" s="246"/>
      <c r="F291" s="246"/>
      <c r="G291" s="246"/>
      <c r="H291" s="71"/>
      <c r="I291" s="186"/>
      <c r="J291" s="2"/>
      <c r="K291" s="2"/>
      <c r="L291" s="186"/>
      <c r="N291" s="14"/>
    </row>
    <row r="292" spans="1:14" ht="21" hidden="1" customHeight="1" outlineLevel="1" x14ac:dyDescent="0.35">
      <c r="B292" s="11">
        <v>44</v>
      </c>
      <c r="C292" s="246" t="s">
        <v>69</v>
      </c>
      <c r="D292" s="246"/>
      <c r="E292" s="246"/>
      <c r="F292" s="246"/>
      <c r="G292" s="246"/>
      <c r="H292" s="71"/>
      <c r="I292" s="186"/>
      <c r="J292" s="2"/>
      <c r="K292" s="2"/>
      <c r="L292" s="186"/>
      <c r="N292" s="14"/>
    </row>
    <row r="293" spans="1:14" ht="21" hidden="1" customHeight="1" outlineLevel="1" x14ac:dyDescent="0.35">
      <c r="B293" s="11">
        <v>45</v>
      </c>
      <c r="C293" s="246" t="s">
        <v>70</v>
      </c>
      <c r="D293" s="246"/>
      <c r="E293" s="246"/>
      <c r="F293" s="246"/>
      <c r="G293" s="246"/>
      <c r="H293" s="23" t="s">
        <v>14</v>
      </c>
      <c r="I293" s="182"/>
      <c r="J293" s="24" t="s">
        <v>15</v>
      </c>
      <c r="K293" s="23" t="s">
        <v>14</v>
      </c>
      <c r="L293" s="182"/>
      <c r="M293" s="24" t="s">
        <v>15</v>
      </c>
      <c r="N293" s="14"/>
    </row>
    <row r="294" spans="1:14" ht="21" hidden="1" customHeight="1" outlineLevel="1" x14ac:dyDescent="0.35">
      <c r="B294" s="11">
        <v>46</v>
      </c>
      <c r="C294" s="246" t="s">
        <v>71</v>
      </c>
      <c r="D294" s="246"/>
      <c r="E294" s="246"/>
      <c r="F294" s="246"/>
      <c r="G294" s="246"/>
      <c r="H294" s="23" t="s">
        <v>14</v>
      </c>
      <c r="I294" s="192"/>
      <c r="J294" s="24" t="s">
        <v>15</v>
      </c>
      <c r="K294" s="23" t="s">
        <v>14</v>
      </c>
      <c r="L294" s="192"/>
      <c r="M294" s="24" t="s">
        <v>15</v>
      </c>
      <c r="N294" s="14"/>
    </row>
    <row r="295" spans="1:14" ht="6.75" hidden="1" customHeight="1" outlineLevel="1" x14ac:dyDescent="0.35">
      <c r="B295" s="13"/>
      <c r="N295" s="14"/>
    </row>
    <row r="296" spans="1:14" hidden="1" outlineLevel="1" x14ac:dyDescent="0.35">
      <c r="B296" s="11"/>
      <c r="C296" s="34" t="s">
        <v>9</v>
      </c>
      <c r="D296" s="3"/>
      <c r="E296" s="3"/>
      <c r="F296" s="3"/>
      <c r="G296" s="3"/>
      <c r="H296" s="3"/>
      <c r="I296" s="234">
        <f>IFERROR(-I288+SUM(I289:I292)-I293-I294,0)</f>
        <v>0</v>
      </c>
      <c r="J296" s="3"/>
      <c r="K296" s="3"/>
      <c r="L296" s="234">
        <f>IFERROR(-L288+SUM(L289:L292)-L293-L294,0)</f>
        <v>0</v>
      </c>
      <c r="N296" s="14"/>
    </row>
    <row r="297" spans="1:14" ht="6.75" hidden="1" customHeight="1" outlineLevel="1" x14ac:dyDescent="0.35">
      <c r="B297" s="13"/>
      <c r="N297" s="14"/>
    </row>
    <row r="298" spans="1:14" ht="21" hidden="1" customHeight="1" outlineLevel="1" x14ac:dyDescent="0.35">
      <c r="B298" s="11">
        <v>47</v>
      </c>
      <c r="C298" s="246" t="s">
        <v>61</v>
      </c>
      <c r="D298" s="246"/>
      <c r="E298" s="246"/>
      <c r="F298" s="246"/>
      <c r="G298" s="246"/>
      <c r="H298" s="246"/>
      <c r="I298" s="237"/>
      <c r="J298" s="2"/>
      <c r="K298" s="2"/>
      <c r="L298" s="237"/>
      <c r="N298" s="14"/>
    </row>
    <row r="299" spans="1:14" ht="6.75" hidden="1" customHeight="1" outlineLevel="1" x14ac:dyDescent="0.35">
      <c r="B299" s="13"/>
      <c r="N299" s="14"/>
    </row>
    <row r="300" spans="1:14" hidden="1" outlineLevel="1" x14ac:dyDescent="0.35">
      <c r="B300" s="15"/>
      <c r="C300" s="16" t="s">
        <v>72</v>
      </c>
      <c r="D300" s="3"/>
      <c r="E300" s="3"/>
      <c r="F300" s="3"/>
      <c r="G300" s="3"/>
      <c r="H300" s="3"/>
      <c r="I300" s="234">
        <f>IFERROR(I296*I298,0)</f>
        <v>0</v>
      </c>
      <c r="J300" s="3"/>
      <c r="K300" s="3"/>
      <c r="L300" s="234">
        <f>IFERROR(L296*L298,0)</f>
        <v>0</v>
      </c>
      <c r="N300" s="14"/>
    </row>
    <row r="301" spans="1:14" ht="12" hidden="1" customHeight="1" outlineLevel="1" thickBot="1" x14ac:dyDescent="0.4">
      <c r="B301" s="17"/>
      <c r="C301" s="18"/>
      <c r="D301" s="18"/>
      <c r="E301" s="18"/>
      <c r="F301" s="18"/>
      <c r="G301" s="18"/>
      <c r="H301" s="18"/>
      <c r="I301" s="18"/>
      <c r="J301" s="18"/>
      <c r="K301" s="18"/>
      <c r="L301" s="18"/>
      <c r="M301" s="18"/>
      <c r="N301" s="19"/>
    </row>
    <row r="302" spans="1:14" ht="13.9" customHeight="1" thickBot="1" x14ac:dyDescent="0.4"/>
    <row r="303" spans="1:14" ht="21" customHeight="1" collapsed="1" thickBot="1" x14ac:dyDescent="0.4">
      <c r="A303" s="2"/>
      <c r="B303" s="231"/>
      <c r="C303" s="247" t="s">
        <v>64</v>
      </c>
      <c r="D303" s="248"/>
      <c r="E303" s="249"/>
      <c r="F303" s="249"/>
      <c r="G303" s="249"/>
      <c r="H303" s="249"/>
      <c r="I303" s="7" t="str">
        <f>IF(ISNUMBER($I$5),$I$5,"")</f>
        <v/>
      </c>
      <c r="J303" s="9"/>
      <c r="K303" s="9"/>
      <c r="L303" s="7" t="str">
        <f>IF(ISNUMBER($L$5),$L$5,"")</f>
        <v/>
      </c>
      <c r="M303" s="9"/>
      <c r="N303" s="10"/>
    </row>
    <row r="304" spans="1:14" ht="6.75" hidden="1" customHeight="1" outlineLevel="1" x14ac:dyDescent="0.35">
      <c r="B304" s="21"/>
      <c r="C304" s="20"/>
      <c r="D304" s="20"/>
      <c r="E304" s="20"/>
      <c r="F304" s="20"/>
      <c r="G304" s="20"/>
      <c r="H304" s="20"/>
      <c r="I304" s="20"/>
      <c r="J304" s="20"/>
      <c r="K304" s="20"/>
      <c r="L304" s="20"/>
      <c r="M304" s="20"/>
      <c r="N304" s="22"/>
    </row>
    <row r="305" spans="2:15" ht="20.5" hidden="1" customHeight="1" outlineLevel="1" x14ac:dyDescent="0.35">
      <c r="B305" s="13"/>
      <c r="C305" s="60" t="s">
        <v>46</v>
      </c>
      <c r="N305" s="14"/>
    </row>
    <row r="306" spans="2:15" ht="6.75" hidden="1" customHeight="1" outlineLevel="1" x14ac:dyDescent="0.35">
      <c r="B306" s="13"/>
      <c r="N306" s="14"/>
    </row>
    <row r="307" spans="2:15" ht="21" hidden="1" customHeight="1" outlineLevel="1" x14ac:dyDescent="0.35">
      <c r="B307" s="11">
        <v>37</v>
      </c>
      <c r="C307" s="246" t="s">
        <v>47</v>
      </c>
      <c r="D307" s="246"/>
      <c r="E307" s="246"/>
      <c r="F307" s="246"/>
      <c r="G307" s="246"/>
      <c r="H307" s="71"/>
      <c r="I307" s="184"/>
      <c r="J307" s="2"/>
      <c r="K307" s="2"/>
      <c r="L307" s="184"/>
      <c r="N307" s="14"/>
    </row>
    <row r="308" spans="2:15" ht="21" hidden="1" customHeight="1" outlineLevel="1" x14ac:dyDescent="0.35">
      <c r="B308" s="11">
        <v>38</v>
      </c>
      <c r="C308" s="246" t="s">
        <v>48</v>
      </c>
      <c r="D308" s="246"/>
      <c r="E308" s="246"/>
      <c r="F308" s="246"/>
      <c r="G308" s="246"/>
      <c r="H308" s="71"/>
      <c r="I308" s="185"/>
      <c r="J308" s="2"/>
      <c r="K308" s="2"/>
      <c r="L308" s="185"/>
      <c r="N308" s="14"/>
    </row>
    <row r="309" spans="2:15" ht="6.75" hidden="1" customHeight="1" outlineLevel="1" x14ac:dyDescent="0.35">
      <c r="B309" s="13"/>
      <c r="N309" s="14"/>
    </row>
    <row r="310" spans="2:15" hidden="1" outlineLevel="1" x14ac:dyDescent="0.35">
      <c r="B310" s="15"/>
      <c r="C310" s="16" t="s">
        <v>9</v>
      </c>
      <c r="D310" s="3"/>
      <c r="E310" s="3"/>
      <c r="F310" s="3"/>
      <c r="G310" s="3"/>
      <c r="H310" s="3"/>
      <c r="I310" s="234">
        <f>IFERROR(SUM(I307:I308),0)</f>
        <v>0</v>
      </c>
      <c r="J310" s="3"/>
      <c r="K310" s="3"/>
      <c r="L310" s="234">
        <f>IFERROR(SUM(L307:L308),0)</f>
        <v>0</v>
      </c>
      <c r="N310" s="14"/>
    </row>
    <row r="311" spans="2:15" ht="12.65" hidden="1" customHeight="1" outlineLevel="1" x14ac:dyDescent="0.35">
      <c r="B311" s="13"/>
      <c r="N311" s="14"/>
    </row>
    <row r="312" spans="2:15" ht="19.899999999999999" hidden="1" customHeight="1" outlineLevel="1" x14ac:dyDescent="0.35">
      <c r="B312" s="13"/>
      <c r="C312" s="60" t="s">
        <v>50</v>
      </c>
      <c r="N312" s="14"/>
    </row>
    <row r="313" spans="2:15" ht="6.75" hidden="1" customHeight="1" outlineLevel="1" x14ac:dyDescent="0.35">
      <c r="B313" s="13"/>
      <c r="N313" s="14"/>
    </row>
    <row r="314" spans="2:15" s="2" customFormat="1" ht="21" hidden="1" customHeight="1" outlineLevel="1" x14ac:dyDescent="0.35">
      <c r="B314" s="11">
        <v>39</v>
      </c>
      <c r="C314" s="246" t="s">
        <v>51</v>
      </c>
      <c r="D314" s="246"/>
      <c r="E314" s="246"/>
      <c r="F314" s="246"/>
      <c r="G314" s="246"/>
      <c r="H314" s="71"/>
      <c r="I314" s="188"/>
      <c r="L314" s="188"/>
      <c r="N314" s="12"/>
      <c r="O314"/>
    </row>
    <row r="315" spans="2:15" ht="12.65" hidden="1" customHeight="1" outlineLevel="1" x14ac:dyDescent="0.35">
      <c r="B315" s="13"/>
      <c r="N315" s="14"/>
    </row>
    <row r="316" spans="2:15" ht="19.899999999999999" hidden="1" customHeight="1" outlineLevel="1" x14ac:dyDescent="0.35">
      <c r="B316" s="13"/>
      <c r="C316" s="60" t="s">
        <v>65</v>
      </c>
      <c r="N316" s="14"/>
    </row>
    <row r="317" spans="2:15" ht="8.25" hidden="1" customHeight="1" outlineLevel="1" x14ac:dyDescent="0.35">
      <c r="B317" s="13"/>
      <c r="N317" s="14"/>
    </row>
    <row r="318" spans="2:15" ht="21" hidden="1" customHeight="1" outlineLevel="1" x14ac:dyDescent="0.35">
      <c r="B318" s="11">
        <v>40</v>
      </c>
      <c r="C318" s="246" t="s">
        <v>66</v>
      </c>
      <c r="D318" s="246"/>
      <c r="E318" s="246"/>
      <c r="F318" s="246"/>
      <c r="G318" s="246"/>
      <c r="H318" s="23" t="s">
        <v>14</v>
      </c>
      <c r="I318" s="187"/>
      <c r="J318" s="24" t="s">
        <v>15</v>
      </c>
      <c r="K318" s="23" t="s">
        <v>14</v>
      </c>
      <c r="L318" s="187"/>
      <c r="M318" s="24" t="s">
        <v>15</v>
      </c>
      <c r="N318" s="14"/>
    </row>
    <row r="319" spans="2:15" ht="21" hidden="1" customHeight="1" outlineLevel="1" x14ac:dyDescent="0.35">
      <c r="B319" s="11">
        <v>41</v>
      </c>
      <c r="C319" s="246" t="s">
        <v>67</v>
      </c>
      <c r="D319" s="246"/>
      <c r="E319" s="246"/>
      <c r="F319" s="246"/>
      <c r="G319" s="246"/>
      <c r="H319" s="71"/>
      <c r="I319" s="185"/>
      <c r="J319" s="2"/>
      <c r="K319" s="2"/>
      <c r="L319" s="185"/>
      <c r="N319" s="14"/>
    </row>
    <row r="320" spans="2:15" ht="21" hidden="1" customHeight="1" outlineLevel="1" x14ac:dyDescent="0.35">
      <c r="B320" s="11">
        <v>42</v>
      </c>
      <c r="C320" s="246" t="s">
        <v>56</v>
      </c>
      <c r="D320" s="246"/>
      <c r="E320" s="246"/>
      <c r="F320" s="246"/>
      <c r="G320" s="246"/>
      <c r="H320" s="71"/>
      <c r="I320" s="186"/>
      <c r="J320" s="2"/>
      <c r="K320" s="2"/>
      <c r="L320" s="186"/>
      <c r="N320" s="14"/>
    </row>
    <row r="321" spans="1:14" ht="21" hidden="1" customHeight="1" outlineLevel="1" x14ac:dyDescent="0.35">
      <c r="B321" s="11">
        <v>43</v>
      </c>
      <c r="C321" s="246" t="s">
        <v>68</v>
      </c>
      <c r="D321" s="246"/>
      <c r="E321" s="246"/>
      <c r="F321" s="246"/>
      <c r="G321" s="246"/>
      <c r="H321" s="71"/>
      <c r="I321" s="186"/>
      <c r="J321" s="2"/>
      <c r="K321" s="2"/>
      <c r="L321" s="186"/>
      <c r="N321" s="14"/>
    </row>
    <row r="322" spans="1:14" ht="21" hidden="1" customHeight="1" outlineLevel="1" x14ac:dyDescent="0.35">
      <c r="B322" s="11">
        <v>44</v>
      </c>
      <c r="C322" s="246" t="s">
        <v>69</v>
      </c>
      <c r="D322" s="246"/>
      <c r="E322" s="246"/>
      <c r="F322" s="246"/>
      <c r="G322" s="246"/>
      <c r="H322" s="71"/>
      <c r="I322" s="186"/>
      <c r="J322" s="2"/>
      <c r="K322" s="2"/>
      <c r="L322" s="186"/>
      <c r="N322" s="14"/>
    </row>
    <row r="323" spans="1:14" ht="21" hidden="1" customHeight="1" outlineLevel="1" x14ac:dyDescent="0.35">
      <c r="B323" s="11">
        <v>45</v>
      </c>
      <c r="C323" s="246" t="s">
        <v>70</v>
      </c>
      <c r="D323" s="246"/>
      <c r="E323" s="246"/>
      <c r="F323" s="246"/>
      <c r="G323" s="246"/>
      <c r="H323" s="23" t="s">
        <v>14</v>
      </c>
      <c r="I323" s="182"/>
      <c r="J323" s="24" t="s">
        <v>15</v>
      </c>
      <c r="K323" s="23" t="s">
        <v>14</v>
      </c>
      <c r="L323" s="182"/>
      <c r="M323" s="24" t="s">
        <v>15</v>
      </c>
      <c r="N323" s="14"/>
    </row>
    <row r="324" spans="1:14" ht="21" hidden="1" customHeight="1" outlineLevel="1" x14ac:dyDescent="0.35">
      <c r="B324" s="11">
        <v>46</v>
      </c>
      <c r="C324" s="246" t="s">
        <v>71</v>
      </c>
      <c r="D324" s="246"/>
      <c r="E324" s="246"/>
      <c r="F324" s="246"/>
      <c r="G324" s="246"/>
      <c r="H324" s="23" t="s">
        <v>14</v>
      </c>
      <c r="I324" s="192"/>
      <c r="J324" s="24" t="s">
        <v>15</v>
      </c>
      <c r="K324" s="23" t="s">
        <v>14</v>
      </c>
      <c r="L324" s="192"/>
      <c r="M324" s="24" t="s">
        <v>15</v>
      </c>
      <c r="N324" s="14"/>
    </row>
    <row r="325" spans="1:14" ht="6.75" hidden="1" customHeight="1" outlineLevel="1" x14ac:dyDescent="0.35">
      <c r="B325" s="13"/>
      <c r="N325" s="14"/>
    </row>
    <row r="326" spans="1:14" hidden="1" outlineLevel="1" x14ac:dyDescent="0.35">
      <c r="B326" s="11"/>
      <c r="C326" s="34" t="s">
        <v>9</v>
      </c>
      <c r="D326" s="3"/>
      <c r="E326" s="3"/>
      <c r="F326" s="3"/>
      <c r="G326" s="3"/>
      <c r="H326" s="3"/>
      <c r="I326" s="234">
        <f>IFERROR(-I318+SUM(I319:I322)-I323-I324,0)</f>
        <v>0</v>
      </c>
      <c r="J326" s="3"/>
      <c r="K326" s="3"/>
      <c r="L326" s="234">
        <f>IFERROR(-L318+SUM(L319:L322)-L323-L324,0)</f>
        <v>0</v>
      </c>
      <c r="N326" s="14"/>
    </row>
    <row r="327" spans="1:14" ht="6.75" hidden="1" customHeight="1" outlineLevel="1" x14ac:dyDescent="0.35">
      <c r="B327" s="13"/>
      <c r="N327" s="14"/>
    </row>
    <row r="328" spans="1:14" ht="21" hidden="1" customHeight="1" outlineLevel="1" x14ac:dyDescent="0.35">
      <c r="B328" s="11">
        <v>47</v>
      </c>
      <c r="C328" s="246" t="s">
        <v>61</v>
      </c>
      <c r="D328" s="246"/>
      <c r="E328" s="246"/>
      <c r="F328" s="246"/>
      <c r="G328" s="246"/>
      <c r="H328" s="246"/>
      <c r="I328" s="237"/>
      <c r="J328" s="2"/>
      <c r="K328" s="2"/>
      <c r="L328" s="237"/>
      <c r="N328" s="14"/>
    </row>
    <row r="329" spans="1:14" ht="6.75" hidden="1" customHeight="1" outlineLevel="1" x14ac:dyDescent="0.35">
      <c r="B329" s="13"/>
      <c r="N329" s="14"/>
    </row>
    <row r="330" spans="1:14" hidden="1" outlineLevel="1" x14ac:dyDescent="0.35">
      <c r="B330" s="15"/>
      <c r="C330" s="16" t="s">
        <v>72</v>
      </c>
      <c r="D330" s="3"/>
      <c r="E330" s="3"/>
      <c r="F330" s="3"/>
      <c r="G330" s="3"/>
      <c r="H330" s="3"/>
      <c r="I330" s="234">
        <f>IFERROR(I326*I328,0)</f>
        <v>0</v>
      </c>
      <c r="J330" s="3"/>
      <c r="K330" s="3"/>
      <c r="L330" s="234">
        <f>IFERROR(L326*L328,0)</f>
        <v>0</v>
      </c>
      <c r="N330" s="14"/>
    </row>
    <row r="331" spans="1:14" ht="12" hidden="1" customHeight="1" outlineLevel="1" thickBot="1" x14ac:dyDescent="0.4">
      <c r="B331" s="17"/>
      <c r="C331" s="18"/>
      <c r="D331" s="18"/>
      <c r="E331" s="18"/>
      <c r="F331" s="18"/>
      <c r="G331" s="18"/>
      <c r="H331" s="18"/>
      <c r="I331" s="18"/>
      <c r="J331" s="18"/>
      <c r="K331" s="18"/>
      <c r="L331" s="18"/>
      <c r="M331" s="18"/>
      <c r="N331" s="19"/>
    </row>
    <row r="332" spans="1:14" ht="13.9" customHeight="1" thickBot="1" x14ac:dyDescent="0.4"/>
    <row r="333" spans="1:14" ht="21" customHeight="1" collapsed="1" thickBot="1" x14ac:dyDescent="0.4">
      <c r="A333" s="2"/>
      <c r="B333" s="231"/>
      <c r="C333" s="247" t="s">
        <v>64</v>
      </c>
      <c r="D333" s="248"/>
      <c r="E333" s="249"/>
      <c r="F333" s="249"/>
      <c r="G333" s="249"/>
      <c r="H333" s="249"/>
      <c r="I333" s="7" t="str">
        <f>IF(ISNUMBER($I$5),$I$5,"")</f>
        <v/>
      </c>
      <c r="J333" s="9"/>
      <c r="K333" s="9"/>
      <c r="L333" s="7" t="str">
        <f>IF(ISNUMBER($L$5),$L$5,"")</f>
        <v/>
      </c>
      <c r="M333" s="9"/>
      <c r="N333" s="10"/>
    </row>
    <row r="334" spans="1:14" ht="6.75" hidden="1" customHeight="1" outlineLevel="1" x14ac:dyDescent="0.35">
      <c r="B334" s="21"/>
      <c r="C334" s="20"/>
      <c r="D334" s="20"/>
      <c r="E334" s="20"/>
      <c r="F334" s="20"/>
      <c r="G334" s="20"/>
      <c r="H334" s="20"/>
      <c r="I334" s="20"/>
      <c r="J334" s="20"/>
      <c r="K334" s="20"/>
      <c r="L334" s="20"/>
      <c r="M334" s="20"/>
      <c r="N334" s="22"/>
    </row>
    <row r="335" spans="1:14" ht="20.5" hidden="1" customHeight="1" outlineLevel="1" x14ac:dyDescent="0.35">
      <c r="B335" s="13"/>
      <c r="C335" s="60" t="s">
        <v>46</v>
      </c>
      <c r="N335" s="14"/>
    </row>
    <row r="336" spans="1:14" ht="6.75" hidden="1" customHeight="1" outlineLevel="1" x14ac:dyDescent="0.35">
      <c r="B336" s="13"/>
      <c r="N336" s="14"/>
    </row>
    <row r="337" spans="2:15" ht="21" hidden="1" customHeight="1" outlineLevel="1" x14ac:dyDescent="0.35">
      <c r="B337" s="11">
        <v>37</v>
      </c>
      <c r="C337" s="246" t="s">
        <v>47</v>
      </c>
      <c r="D337" s="246"/>
      <c r="E337" s="246"/>
      <c r="F337" s="246"/>
      <c r="G337" s="246"/>
      <c r="H337" s="71"/>
      <c r="I337" s="184"/>
      <c r="J337" s="2"/>
      <c r="K337" s="2"/>
      <c r="L337" s="184"/>
      <c r="N337" s="14"/>
    </row>
    <row r="338" spans="2:15" ht="21" hidden="1" customHeight="1" outlineLevel="1" x14ac:dyDescent="0.35">
      <c r="B338" s="11">
        <v>38</v>
      </c>
      <c r="C338" s="246" t="s">
        <v>48</v>
      </c>
      <c r="D338" s="246"/>
      <c r="E338" s="246"/>
      <c r="F338" s="246"/>
      <c r="G338" s="246"/>
      <c r="H338" s="71"/>
      <c r="I338" s="185"/>
      <c r="J338" s="2"/>
      <c r="K338" s="2"/>
      <c r="L338" s="185"/>
      <c r="N338" s="14"/>
    </row>
    <row r="339" spans="2:15" ht="6.75" hidden="1" customHeight="1" outlineLevel="1" x14ac:dyDescent="0.35">
      <c r="B339" s="13"/>
      <c r="N339" s="14"/>
    </row>
    <row r="340" spans="2:15" hidden="1" outlineLevel="1" x14ac:dyDescent="0.35">
      <c r="B340" s="15"/>
      <c r="C340" s="16" t="s">
        <v>9</v>
      </c>
      <c r="D340" s="3"/>
      <c r="E340" s="3"/>
      <c r="F340" s="3"/>
      <c r="G340" s="3"/>
      <c r="H340" s="3"/>
      <c r="I340" s="234">
        <f>IFERROR(SUM(I337:I338),0)</f>
        <v>0</v>
      </c>
      <c r="J340" s="3"/>
      <c r="K340" s="3"/>
      <c r="L340" s="234">
        <f>IFERROR(SUM(L337:L338),0)</f>
        <v>0</v>
      </c>
      <c r="N340" s="14"/>
    </row>
    <row r="341" spans="2:15" ht="12.65" hidden="1" customHeight="1" outlineLevel="1" x14ac:dyDescent="0.35">
      <c r="B341" s="13"/>
      <c r="N341" s="14"/>
    </row>
    <row r="342" spans="2:15" ht="19.899999999999999" hidden="1" customHeight="1" outlineLevel="1" x14ac:dyDescent="0.35">
      <c r="B342" s="13"/>
      <c r="C342" s="60" t="s">
        <v>50</v>
      </c>
      <c r="N342" s="14"/>
    </row>
    <row r="343" spans="2:15" ht="6.75" hidden="1" customHeight="1" outlineLevel="1" x14ac:dyDescent="0.35">
      <c r="B343" s="13"/>
      <c r="N343" s="14"/>
    </row>
    <row r="344" spans="2:15" s="2" customFormat="1" ht="21" hidden="1" customHeight="1" outlineLevel="1" x14ac:dyDescent="0.35">
      <c r="B344" s="11">
        <v>39</v>
      </c>
      <c r="C344" s="246" t="s">
        <v>51</v>
      </c>
      <c r="D344" s="246"/>
      <c r="E344" s="246"/>
      <c r="F344" s="246"/>
      <c r="G344" s="246"/>
      <c r="H344" s="71"/>
      <c r="I344" s="188"/>
      <c r="L344" s="188"/>
      <c r="N344" s="12"/>
      <c r="O344"/>
    </row>
    <row r="345" spans="2:15" ht="12.65" hidden="1" customHeight="1" outlineLevel="1" x14ac:dyDescent="0.35">
      <c r="B345" s="13"/>
      <c r="N345" s="14"/>
    </row>
    <row r="346" spans="2:15" ht="19.899999999999999" hidden="1" customHeight="1" outlineLevel="1" x14ac:dyDescent="0.35">
      <c r="B346" s="13"/>
      <c r="C346" s="60" t="s">
        <v>65</v>
      </c>
      <c r="N346" s="14"/>
    </row>
    <row r="347" spans="2:15" ht="8.25" hidden="1" customHeight="1" outlineLevel="1" x14ac:dyDescent="0.35">
      <c r="B347" s="13"/>
      <c r="N347" s="14"/>
    </row>
    <row r="348" spans="2:15" ht="21" hidden="1" customHeight="1" outlineLevel="1" x14ac:dyDescent="0.35">
      <c r="B348" s="11">
        <v>40</v>
      </c>
      <c r="C348" s="246" t="s">
        <v>66</v>
      </c>
      <c r="D348" s="246"/>
      <c r="E348" s="246"/>
      <c r="F348" s="246"/>
      <c r="G348" s="246"/>
      <c r="H348" s="23" t="s">
        <v>14</v>
      </c>
      <c r="I348" s="187"/>
      <c r="J348" s="24" t="s">
        <v>15</v>
      </c>
      <c r="K348" s="23" t="s">
        <v>14</v>
      </c>
      <c r="L348" s="187"/>
      <c r="M348" s="24" t="s">
        <v>15</v>
      </c>
      <c r="N348" s="14"/>
    </row>
    <row r="349" spans="2:15" ht="21" hidden="1" customHeight="1" outlineLevel="1" x14ac:dyDescent="0.35">
      <c r="B349" s="11">
        <v>41</v>
      </c>
      <c r="C349" s="246" t="s">
        <v>67</v>
      </c>
      <c r="D349" s="246"/>
      <c r="E349" s="246"/>
      <c r="F349" s="246"/>
      <c r="G349" s="246"/>
      <c r="H349" s="71"/>
      <c r="I349" s="185"/>
      <c r="J349" s="2"/>
      <c r="K349" s="2"/>
      <c r="L349" s="185"/>
      <c r="N349" s="14"/>
    </row>
    <row r="350" spans="2:15" ht="21" hidden="1" customHeight="1" outlineLevel="1" x14ac:dyDescent="0.35">
      <c r="B350" s="11">
        <v>42</v>
      </c>
      <c r="C350" s="246" t="s">
        <v>56</v>
      </c>
      <c r="D350" s="246"/>
      <c r="E350" s="246"/>
      <c r="F350" s="246"/>
      <c r="G350" s="246"/>
      <c r="H350" s="71"/>
      <c r="I350" s="186"/>
      <c r="J350" s="2"/>
      <c r="K350" s="2"/>
      <c r="L350" s="186"/>
      <c r="N350" s="14"/>
    </row>
    <row r="351" spans="2:15" ht="21" hidden="1" customHeight="1" outlineLevel="1" x14ac:dyDescent="0.35">
      <c r="B351" s="11">
        <v>43</v>
      </c>
      <c r="C351" s="246" t="s">
        <v>68</v>
      </c>
      <c r="D351" s="246"/>
      <c r="E351" s="246"/>
      <c r="F351" s="246"/>
      <c r="G351" s="246"/>
      <c r="H351" s="71"/>
      <c r="I351" s="186"/>
      <c r="J351" s="2"/>
      <c r="K351" s="2"/>
      <c r="L351" s="186"/>
      <c r="N351" s="14"/>
    </row>
    <row r="352" spans="2:15" ht="21" hidden="1" customHeight="1" outlineLevel="1" x14ac:dyDescent="0.35">
      <c r="B352" s="11">
        <v>44</v>
      </c>
      <c r="C352" s="246" t="s">
        <v>69</v>
      </c>
      <c r="D352" s="246"/>
      <c r="E352" s="246"/>
      <c r="F352" s="246"/>
      <c r="G352" s="246"/>
      <c r="H352" s="71"/>
      <c r="I352" s="186"/>
      <c r="J352" s="2"/>
      <c r="K352" s="2"/>
      <c r="L352" s="186"/>
      <c r="N352" s="14"/>
    </row>
    <row r="353" spans="1:14" ht="21" hidden="1" customHeight="1" outlineLevel="1" x14ac:dyDescent="0.35">
      <c r="B353" s="11">
        <v>45</v>
      </c>
      <c r="C353" s="246" t="s">
        <v>70</v>
      </c>
      <c r="D353" s="246"/>
      <c r="E353" s="246"/>
      <c r="F353" s="246"/>
      <c r="G353" s="246"/>
      <c r="H353" s="23" t="s">
        <v>14</v>
      </c>
      <c r="I353" s="182"/>
      <c r="J353" s="24" t="s">
        <v>15</v>
      </c>
      <c r="K353" s="23" t="s">
        <v>14</v>
      </c>
      <c r="L353" s="182"/>
      <c r="M353" s="24" t="s">
        <v>15</v>
      </c>
      <c r="N353" s="14"/>
    </row>
    <row r="354" spans="1:14" ht="21" hidden="1" customHeight="1" outlineLevel="1" x14ac:dyDescent="0.35">
      <c r="B354" s="11">
        <v>46</v>
      </c>
      <c r="C354" s="246" t="s">
        <v>71</v>
      </c>
      <c r="D354" s="246"/>
      <c r="E354" s="246"/>
      <c r="F354" s="246"/>
      <c r="G354" s="246"/>
      <c r="H354" s="23" t="s">
        <v>14</v>
      </c>
      <c r="I354" s="192"/>
      <c r="J354" s="24" t="s">
        <v>15</v>
      </c>
      <c r="K354" s="23" t="s">
        <v>14</v>
      </c>
      <c r="L354" s="192"/>
      <c r="M354" s="24" t="s">
        <v>15</v>
      </c>
      <c r="N354" s="14"/>
    </row>
    <row r="355" spans="1:14" ht="6.75" hidden="1" customHeight="1" outlineLevel="1" x14ac:dyDescent="0.35">
      <c r="B355" s="13"/>
      <c r="N355" s="14"/>
    </row>
    <row r="356" spans="1:14" hidden="1" outlineLevel="1" x14ac:dyDescent="0.35">
      <c r="B356" s="11"/>
      <c r="C356" s="34" t="s">
        <v>9</v>
      </c>
      <c r="D356" s="3"/>
      <c r="E356" s="3"/>
      <c r="F356" s="3"/>
      <c r="G356" s="3"/>
      <c r="H356" s="3"/>
      <c r="I356" s="234">
        <f>IFERROR(-I348+SUM(I349:I352)-I353-I354,0)</f>
        <v>0</v>
      </c>
      <c r="J356" s="3"/>
      <c r="K356" s="3"/>
      <c r="L356" s="234">
        <f>IFERROR(-L348+SUM(L349:L352)-L353-L354,0)</f>
        <v>0</v>
      </c>
      <c r="N356" s="14"/>
    </row>
    <row r="357" spans="1:14" ht="6.75" hidden="1" customHeight="1" outlineLevel="1" x14ac:dyDescent="0.35">
      <c r="B357" s="13"/>
      <c r="N357" s="14"/>
    </row>
    <row r="358" spans="1:14" ht="21" hidden="1" customHeight="1" outlineLevel="1" x14ac:dyDescent="0.35">
      <c r="B358" s="11">
        <v>47</v>
      </c>
      <c r="C358" s="246" t="s">
        <v>61</v>
      </c>
      <c r="D358" s="246"/>
      <c r="E358" s="246"/>
      <c r="F358" s="246"/>
      <c r="G358" s="246"/>
      <c r="H358" s="246"/>
      <c r="I358" s="237"/>
      <c r="J358" s="2"/>
      <c r="K358" s="2"/>
      <c r="L358" s="237"/>
      <c r="N358" s="14"/>
    </row>
    <row r="359" spans="1:14" ht="6.75" hidden="1" customHeight="1" outlineLevel="1" x14ac:dyDescent="0.35">
      <c r="B359" s="13"/>
      <c r="N359" s="14"/>
    </row>
    <row r="360" spans="1:14" hidden="1" outlineLevel="1" x14ac:dyDescent="0.35">
      <c r="B360" s="15"/>
      <c r="C360" s="16" t="s">
        <v>72</v>
      </c>
      <c r="D360" s="3"/>
      <c r="E360" s="3"/>
      <c r="F360" s="3"/>
      <c r="G360" s="3"/>
      <c r="H360" s="3"/>
      <c r="I360" s="234">
        <f>IFERROR(I356*I358,0)</f>
        <v>0</v>
      </c>
      <c r="J360" s="3"/>
      <c r="K360" s="3"/>
      <c r="L360" s="234">
        <f>IFERROR(L356*L358,0)</f>
        <v>0</v>
      </c>
      <c r="N360" s="14"/>
    </row>
    <row r="361" spans="1:14" ht="12" hidden="1" customHeight="1" outlineLevel="1" thickBot="1" x14ac:dyDescent="0.4">
      <c r="B361" s="17"/>
      <c r="C361" s="18"/>
      <c r="D361" s="18"/>
      <c r="E361" s="18"/>
      <c r="F361" s="18"/>
      <c r="G361" s="18"/>
      <c r="H361" s="18"/>
      <c r="I361" s="18"/>
      <c r="J361" s="18"/>
      <c r="K361" s="18"/>
      <c r="L361" s="18"/>
      <c r="M361" s="18"/>
      <c r="N361" s="19"/>
    </row>
    <row r="362" spans="1:14" ht="23.5" customHeight="1" x14ac:dyDescent="0.35">
      <c r="J362" s="20"/>
      <c r="K362" s="20"/>
    </row>
    <row r="363" spans="1:14" s="2" customFormat="1" ht="28.15" customHeight="1" x14ac:dyDescent="0.35">
      <c r="B363" s="32"/>
      <c r="C363" s="59" t="s">
        <v>73</v>
      </c>
      <c r="D363" s="32"/>
      <c r="E363" s="32"/>
      <c r="F363" s="32"/>
      <c r="G363" s="32"/>
      <c r="H363" s="32"/>
      <c r="I363" s="32"/>
      <c r="J363" s="32"/>
      <c r="K363" s="32"/>
      <c r="L363" s="32"/>
      <c r="M363" s="32"/>
      <c r="N363" s="32"/>
    </row>
    <row r="364" spans="1:14" ht="25.15" customHeight="1" thickBot="1" x14ac:dyDescent="0.4">
      <c r="C364" s="4" t="s">
        <v>44</v>
      </c>
    </row>
    <row r="365" spans="1:14" ht="21" customHeight="1" thickBot="1" x14ac:dyDescent="0.4">
      <c r="A365" s="2"/>
      <c r="B365" s="231"/>
      <c r="C365" s="247" t="s">
        <v>74</v>
      </c>
      <c r="D365" s="248"/>
      <c r="E365" s="249"/>
      <c r="F365" s="249"/>
      <c r="G365" s="249"/>
      <c r="H365" s="249"/>
      <c r="I365" s="7" t="str">
        <f>IF(ISNUMBER($I$5),$I$5,"")</f>
        <v/>
      </c>
      <c r="J365" s="9"/>
      <c r="K365" s="9"/>
      <c r="L365" s="7" t="str">
        <f>IF(ISNUMBER($L$5),$L$5,"")</f>
        <v/>
      </c>
      <c r="M365" s="9"/>
      <c r="N365" s="10"/>
    </row>
    <row r="366" spans="1:14" ht="6.75" customHeight="1" x14ac:dyDescent="0.35">
      <c r="B366" s="21"/>
      <c r="C366" s="20"/>
      <c r="D366" s="20"/>
      <c r="E366" s="20"/>
      <c r="F366" s="20"/>
      <c r="G366" s="20"/>
      <c r="H366" s="20"/>
      <c r="I366" s="20"/>
      <c r="J366" s="20"/>
      <c r="K366" s="20"/>
      <c r="L366" s="20"/>
      <c r="M366" s="20"/>
      <c r="N366" s="22"/>
    </row>
    <row r="367" spans="1:14" ht="19.899999999999999" customHeight="1" x14ac:dyDescent="0.35">
      <c r="B367" s="13"/>
      <c r="C367" s="60" t="s">
        <v>50</v>
      </c>
      <c r="N367" s="14"/>
    </row>
    <row r="368" spans="1:14" ht="6.75" customHeight="1" x14ac:dyDescent="0.35">
      <c r="B368" s="13"/>
      <c r="N368" s="14"/>
    </row>
    <row r="369" spans="2:15" s="2" customFormat="1" ht="21" customHeight="1" x14ac:dyDescent="0.35">
      <c r="B369" s="11">
        <v>48</v>
      </c>
      <c r="C369" s="246" t="s">
        <v>51</v>
      </c>
      <c r="D369" s="246"/>
      <c r="E369" s="246"/>
      <c r="F369" s="246"/>
      <c r="G369" s="246"/>
      <c r="H369" s="71"/>
      <c r="I369" s="188"/>
      <c r="L369" s="188"/>
      <c r="N369" s="12"/>
      <c r="O369"/>
    </row>
    <row r="370" spans="2:15" ht="12.65" customHeight="1" x14ac:dyDescent="0.35">
      <c r="B370" s="13"/>
      <c r="N370" s="14"/>
    </row>
    <row r="371" spans="2:15" ht="19.899999999999999" customHeight="1" x14ac:dyDescent="0.35">
      <c r="B371" s="13"/>
      <c r="C371" s="60" t="s">
        <v>75</v>
      </c>
      <c r="N371" s="14"/>
    </row>
    <row r="372" spans="2:15" ht="6.75" customHeight="1" x14ac:dyDescent="0.35">
      <c r="B372" s="13"/>
      <c r="N372" s="14"/>
    </row>
    <row r="373" spans="2:15" ht="21" customHeight="1" x14ac:dyDescent="0.35">
      <c r="B373" s="11">
        <v>49</v>
      </c>
      <c r="C373" s="246" t="s">
        <v>76</v>
      </c>
      <c r="D373" s="246"/>
      <c r="E373" s="246"/>
      <c r="F373" s="246"/>
      <c r="G373" s="246"/>
      <c r="H373" s="71"/>
      <c r="I373" s="184"/>
      <c r="J373" s="2"/>
      <c r="K373" s="2"/>
      <c r="L373" s="184"/>
      <c r="N373" s="14"/>
    </row>
    <row r="374" spans="2:15" ht="21" customHeight="1" x14ac:dyDescent="0.35">
      <c r="B374" s="11">
        <v>50</v>
      </c>
      <c r="C374" s="246" t="s">
        <v>77</v>
      </c>
      <c r="D374" s="246"/>
      <c r="E374" s="246"/>
      <c r="F374" s="246"/>
      <c r="G374" s="246"/>
      <c r="H374" s="71" t="s">
        <v>14</v>
      </c>
      <c r="I374" s="182"/>
      <c r="J374" s="24" t="s">
        <v>15</v>
      </c>
      <c r="K374" s="23" t="s">
        <v>14</v>
      </c>
      <c r="L374" s="182"/>
      <c r="M374" s="24" t="s">
        <v>15</v>
      </c>
      <c r="N374" s="14"/>
    </row>
    <row r="375" spans="2:15" ht="21" customHeight="1" x14ac:dyDescent="0.35">
      <c r="B375" s="11">
        <v>51</v>
      </c>
      <c r="C375" s="246" t="s">
        <v>78</v>
      </c>
      <c r="D375" s="246"/>
      <c r="E375" s="246"/>
      <c r="F375" s="246"/>
      <c r="G375" s="246"/>
      <c r="H375" s="71"/>
      <c r="I375" s="186"/>
      <c r="J375" s="2"/>
      <c r="K375" s="2"/>
      <c r="L375" s="186"/>
      <c r="N375" s="14"/>
    </row>
    <row r="376" spans="2:15" ht="21" customHeight="1" x14ac:dyDescent="0.35">
      <c r="B376" s="11">
        <v>52</v>
      </c>
      <c r="C376" s="246" t="s">
        <v>79</v>
      </c>
      <c r="D376" s="246"/>
      <c r="E376" s="246"/>
      <c r="F376" s="246"/>
      <c r="G376" s="246"/>
      <c r="H376" s="71" t="s">
        <v>14</v>
      </c>
      <c r="I376" s="187"/>
      <c r="J376" s="24" t="s">
        <v>15</v>
      </c>
      <c r="K376" s="71" t="s">
        <v>14</v>
      </c>
      <c r="L376" s="187"/>
      <c r="M376" s="24" t="s">
        <v>15</v>
      </c>
      <c r="N376" s="14"/>
    </row>
    <row r="377" spans="2:15" ht="21" customHeight="1" x14ac:dyDescent="0.35">
      <c r="B377" s="11">
        <v>53</v>
      </c>
      <c r="C377" s="246" t="s">
        <v>80</v>
      </c>
      <c r="D377" s="246"/>
      <c r="E377" s="246"/>
      <c r="F377" s="246"/>
      <c r="G377" s="246"/>
      <c r="H377" s="71"/>
      <c r="I377" s="184"/>
      <c r="J377" s="2"/>
      <c r="K377" s="2"/>
      <c r="L377" s="184"/>
      <c r="N377" s="14"/>
    </row>
    <row r="378" spans="2:15" ht="21" customHeight="1" x14ac:dyDescent="0.35">
      <c r="B378" s="11">
        <v>54</v>
      </c>
      <c r="C378" s="246" t="s">
        <v>81</v>
      </c>
      <c r="D378" s="246"/>
      <c r="E378" s="246"/>
      <c r="F378" s="246"/>
      <c r="G378" s="246"/>
      <c r="H378" s="71"/>
      <c r="I378" s="185"/>
      <c r="J378" s="2"/>
      <c r="K378" s="2"/>
      <c r="L378" s="185"/>
      <c r="N378" s="14"/>
    </row>
    <row r="379" spans="2:15" ht="21" customHeight="1" x14ac:dyDescent="0.35">
      <c r="B379" s="11">
        <v>55</v>
      </c>
      <c r="C379" s="246" t="s">
        <v>82</v>
      </c>
      <c r="D379" s="246"/>
      <c r="E379" s="246"/>
      <c r="F379" s="246"/>
      <c r="G379" s="246"/>
      <c r="H379" s="71"/>
      <c r="I379" s="186"/>
      <c r="J379" s="2"/>
      <c r="K379" s="2"/>
      <c r="L379" s="186"/>
      <c r="N379" s="14"/>
    </row>
    <row r="380" spans="2:15" ht="21" customHeight="1" x14ac:dyDescent="0.35">
      <c r="B380" s="11">
        <v>56</v>
      </c>
      <c r="C380" s="246" t="s">
        <v>83</v>
      </c>
      <c r="D380" s="246"/>
      <c r="E380" s="246"/>
      <c r="F380" s="246"/>
      <c r="G380" s="246"/>
      <c r="H380" s="71"/>
      <c r="I380" s="186"/>
      <c r="J380" s="2"/>
      <c r="K380" s="2"/>
      <c r="L380" s="186"/>
      <c r="N380" s="14"/>
    </row>
    <row r="381" spans="2:15" ht="21" customHeight="1" x14ac:dyDescent="0.35">
      <c r="B381" s="11">
        <v>57</v>
      </c>
      <c r="C381" s="246" t="s">
        <v>70</v>
      </c>
      <c r="D381" s="246"/>
      <c r="E381" s="246"/>
      <c r="F381" s="246"/>
      <c r="G381" s="246"/>
      <c r="H381" s="71" t="s">
        <v>14</v>
      </c>
      <c r="I381" s="182"/>
      <c r="J381" s="24" t="s">
        <v>15</v>
      </c>
      <c r="K381" s="23" t="s">
        <v>14</v>
      </c>
      <c r="L381" s="182"/>
      <c r="M381" s="24" t="s">
        <v>15</v>
      </c>
      <c r="N381" s="14"/>
    </row>
    <row r="382" spans="2:15" ht="21" customHeight="1" x14ac:dyDescent="0.35">
      <c r="B382" s="11">
        <v>58</v>
      </c>
      <c r="C382" s="246" t="s">
        <v>84</v>
      </c>
      <c r="D382" s="246"/>
      <c r="E382" s="246"/>
      <c r="F382" s="246"/>
      <c r="G382" s="246"/>
      <c r="H382" s="71" t="s">
        <v>14</v>
      </c>
      <c r="I382" s="192"/>
      <c r="J382" s="24" t="s">
        <v>15</v>
      </c>
      <c r="K382" s="23" t="s">
        <v>14</v>
      </c>
      <c r="L382" s="192"/>
      <c r="M382" s="24" t="s">
        <v>15</v>
      </c>
      <c r="N382" s="14"/>
    </row>
    <row r="383" spans="2:15" ht="6.75" customHeight="1" x14ac:dyDescent="0.35">
      <c r="B383" s="13"/>
      <c r="N383" s="14"/>
    </row>
    <row r="384" spans="2:15" x14ac:dyDescent="0.35">
      <c r="B384" s="11"/>
      <c r="C384" s="34" t="s">
        <v>9</v>
      </c>
      <c r="D384" s="3"/>
      <c r="E384" s="3"/>
      <c r="F384" s="3"/>
      <c r="G384" s="3"/>
      <c r="H384" s="3"/>
      <c r="I384" s="234">
        <f>IFERROR(I373-I374+I375-I376+SUM(I377:I380)-I381-I382,0)</f>
        <v>0</v>
      </c>
      <c r="J384" s="3"/>
      <c r="K384" s="3"/>
      <c r="L384" s="234">
        <f>IFERROR(L373-L374+L375-L376+SUM(L377:L380)-L381-L382,0)</f>
        <v>0</v>
      </c>
      <c r="N384" s="14"/>
    </row>
    <row r="385" spans="1:15" ht="6.75" customHeight="1" x14ac:dyDescent="0.35">
      <c r="B385" s="13"/>
      <c r="N385" s="14"/>
    </row>
    <row r="386" spans="1:15" ht="21" customHeight="1" x14ac:dyDescent="0.35">
      <c r="B386" s="11">
        <v>59</v>
      </c>
      <c r="C386" s="246" t="s">
        <v>61</v>
      </c>
      <c r="D386" s="246"/>
      <c r="E386" s="246"/>
      <c r="F386" s="246"/>
      <c r="G386" s="246"/>
      <c r="H386" s="71"/>
      <c r="I386" s="236"/>
      <c r="J386" s="2"/>
      <c r="K386" s="2"/>
      <c r="L386" s="236"/>
      <c r="N386" s="14"/>
    </row>
    <row r="387" spans="1:15" ht="21" customHeight="1" x14ac:dyDescent="0.35">
      <c r="B387" s="11">
        <v>60</v>
      </c>
      <c r="C387" s="246" t="s">
        <v>85</v>
      </c>
      <c r="D387" s="246"/>
      <c r="E387" s="246"/>
      <c r="F387" s="246"/>
      <c r="G387" s="246"/>
      <c r="H387" s="71" t="s">
        <v>14</v>
      </c>
      <c r="I387" s="193"/>
      <c r="J387" s="24" t="s">
        <v>15</v>
      </c>
      <c r="K387" s="23" t="s">
        <v>14</v>
      </c>
      <c r="L387" s="193"/>
      <c r="M387" s="24" t="s">
        <v>15</v>
      </c>
      <c r="N387" s="14"/>
    </row>
    <row r="388" spans="1:15" ht="6.75" customHeight="1" thickBot="1" x14ac:dyDescent="0.4">
      <c r="B388" s="13"/>
      <c r="N388" s="14"/>
    </row>
    <row r="389" spans="1:15" x14ac:dyDescent="0.35">
      <c r="B389" s="15"/>
      <c r="C389" s="16" t="s">
        <v>86</v>
      </c>
      <c r="D389" s="3"/>
      <c r="E389" s="3"/>
      <c r="F389" s="3"/>
      <c r="G389" s="3"/>
      <c r="H389" s="3"/>
      <c r="I389" s="235">
        <f>IFERROR((I384*I386)-I387,0)</f>
        <v>0</v>
      </c>
      <c r="J389" s="16"/>
      <c r="K389" s="16"/>
      <c r="L389" s="235">
        <f>IFERROR((L384*L386)-L387,0)</f>
        <v>0</v>
      </c>
      <c r="N389" s="14"/>
    </row>
    <row r="390" spans="1:15" ht="18.649999999999999" customHeight="1" thickBot="1" x14ac:dyDescent="0.4">
      <c r="B390" s="17"/>
      <c r="C390" s="18"/>
      <c r="D390" s="18"/>
      <c r="E390" s="18"/>
      <c r="F390" s="18"/>
      <c r="G390" s="18"/>
      <c r="H390" s="18"/>
      <c r="I390" s="35"/>
      <c r="J390" s="18"/>
      <c r="K390" s="18"/>
      <c r="L390" s="35"/>
      <c r="M390" s="18"/>
      <c r="N390" s="19"/>
    </row>
    <row r="391" spans="1:15" ht="13.9" customHeight="1" thickBot="1" x14ac:dyDescent="0.4"/>
    <row r="392" spans="1:15" ht="21" customHeight="1" collapsed="1" thickBot="1" x14ac:dyDescent="0.4">
      <c r="A392" s="2"/>
      <c r="B392" s="231"/>
      <c r="C392" s="247" t="s">
        <v>74</v>
      </c>
      <c r="D392" s="248"/>
      <c r="E392" s="249"/>
      <c r="F392" s="249"/>
      <c r="G392" s="249"/>
      <c r="H392" s="249"/>
      <c r="I392" s="7" t="str">
        <f>IF(ISNUMBER($I$5),$I$5,"")</f>
        <v/>
      </c>
      <c r="J392" s="9"/>
      <c r="K392" s="9"/>
      <c r="L392" s="7" t="str">
        <f>IF(ISNUMBER($L$5),$L$5,"")</f>
        <v/>
      </c>
      <c r="M392" s="9"/>
      <c r="N392" s="10"/>
    </row>
    <row r="393" spans="1:15" ht="6.75" hidden="1" customHeight="1" outlineLevel="1" x14ac:dyDescent="0.35">
      <c r="B393" s="21"/>
      <c r="C393" s="20"/>
      <c r="D393" s="20"/>
      <c r="E393" s="20"/>
      <c r="F393" s="20"/>
      <c r="G393" s="20"/>
      <c r="H393" s="20"/>
      <c r="I393" s="20"/>
      <c r="J393" s="20"/>
      <c r="K393" s="20"/>
      <c r="L393" s="20"/>
      <c r="M393" s="20"/>
      <c r="N393" s="22"/>
    </row>
    <row r="394" spans="1:15" ht="19.899999999999999" hidden="1" customHeight="1" outlineLevel="1" x14ac:dyDescent="0.35">
      <c r="B394" s="13"/>
      <c r="C394" s="60" t="s">
        <v>50</v>
      </c>
      <c r="N394" s="14"/>
    </row>
    <row r="395" spans="1:15" ht="6.75" hidden="1" customHeight="1" outlineLevel="1" x14ac:dyDescent="0.35">
      <c r="B395" s="13"/>
      <c r="N395" s="14"/>
    </row>
    <row r="396" spans="1:15" s="2" customFormat="1" ht="21" hidden="1" customHeight="1" outlineLevel="1" x14ac:dyDescent="0.35">
      <c r="B396" s="11">
        <v>48</v>
      </c>
      <c r="C396" s="246" t="s">
        <v>51</v>
      </c>
      <c r="D396" s="246"/>
      <c r="E396" s="246"/>
      <c r="F396" s="246"/>
      <c r="G396" s="246"/>
      <c r="H396" s="71"/>
      <c r="I396" s="188"/>
      <c r="L396" s="188"/>
      <c r="N396" s="12"/>
      <c r="O396"/>
    </row>
    <row r="397" spans="1:15" ht="12.65" hidden="1" customHeight="1" outlineLevel="1" x14ac:dyDescent="0.35">
      <c r="B397" s="13"/>
      <c r="N397" s="14"/>
    </row>
    <row r="398" spans="1:15" ht="19.899999999999999" hidden="1" customHeight="1" outlineLevel="1" x14ac:dyDescent="0.35">
      <c r="B398" s="13"/>
      <c r="C398" s="60" t="s">
        <v>75</v>
      </c>
      <c r="N398" s="14"/>
    </row>
    <row r="399" spans="1:15" ht="6.75" hidden="1" customHeight="1" outlineLevel="1" x14ac:dyDescent="0.35">
      <c r="B399" s="13"/>
      <c r="N399" s="14"/>
    </row>
    <row r="400" spans="1:15" ht="21" hidden="1" customHeight="1" outlineLevel="1" x14ac:dyDescent="0.35">
      <c r="B400" s="11">
        <v>49</v>
      </c>
      <c r="C400" s="246" t="s">
        <v>76</v>
      </c>
      <c r="D400" s="246"/>
      <c r="E400" s="246"/>
      <c r="F400" s="246"/>
      <c r="G400" s="246"/>
      <c r="H400" s="71"/>
      <c r="I400" s="184"/>
      <c r="J400" s="2"/>
      <c r="K400" s="2"/>
      <c r="L400" s="184"/>
      <c r="N400" s="14"/>
    </row>
    <row r="401" spans="2:14" ht="21" hidden="1" customHeight="1" outlineLevel="1" x14ac:dyDescent="0.35">
      <c r="B401" s="11">
        <v>50</v>
      </c>
      <c r="C401" s="246" t="s">
        <v>77</v>
      </c>
      <c r="D401" s="246"/>
      <c r="E401" s="246"/>
      <c r="F401" s="246"/>
      <c r="G401" s="246"/>
      <c r="H401" s="71" t="s">
        <v>14</v>
      </c>
      <c r="I401" s="182"/>
      <c r="J401" s="24" t="s">
        <v>15</v>
      </c>
      <c r="K401" s="23" t="s">
        <v>14</v>
      </c>
      <c r="L401" s="182"/>
      <c r="M401" s="24" t="s">
        <v>15</v>
      </c>
      <c r="N401" s="14"/>
    </row>
    <row r="402" spans="2:14" ht="21" hidden="1" customHeight="1" outlineLevel="1" x14ac:dyDescent="0.35">
      <c r="B402" s="11">
        <v>51</v>
      </c>
      <c r="C402" s="246" t="s">
        <v>78</v>
      </c>
      <c r="D402" s="246"/>
      <c r="E402" s="246"/>
      <c r="F402" s="246"/>
      <c r="G402" s="246"/>
      <c r="H402" s="71"/>
      <c r="I402" s="186"/>
      <c r="J402" s="2"/>
      <c r="K402" s="2"/>
      <c r="L402" s="186"/>
      <c r="N402" s="14"/>
    </row>
    <row r="403" spans="2:14" ht="21" hidden="1" customHeight="1" outlineLevel="1" x14ac:dyDescent="0.35">
      <c r="B403" s="11">
        <v>52</v>
      </c>
      <c r="C403" s="246" t="s">
        <v>79</v>
      </c>
      <c r="D403" s="246"/>
      <c r="E403" s="246"/>
      <c r="F403" s="246"/>
      <c r="G403" s="246"/>
      <c r="H403" s="71" t="s">
        <v>14</v>
      </c>
      <c r="I403" s="187"/>
      <c r="J403" s="24" t="s">
        <v>15</v>
      </c>
      <c r="K403" s="71" t="s">
        <v>14</v>
      </c>
      <c r="L403" s="187"/>
      <c r="M403" s="24" t="s">
        <v>15</v>
      </c>
      <c r="N403" s="14"/>
    </row>
    <row r="404" spans="2:14" ht="21" hidden="1" customHeight="1" outlineLevel="1" x14ac:dyDescent="0.35">
      <c r="B404" s="11">
        <v>53</v>
      </c>
      <c r="C404" s="246" t="s">
        <v>80</v>
      </c>
      <c r="D404" s="246"/>
      <c r="E404" s="246"/>
      <c r="F404" s="246"/>
      <c r="G404" s="246"/>
      <c r="H404" s="71"/>
      <c r="I404" s="184"/>
      <c r="J404" s="2"/>
      <c r="K404" s="2"/>
      <c r="L404" s="184"/>
      <c r="N404" s="14"/>
    </row>
    <row r="405" spans="2:14" ht="21" hidden="1" customHeight="1" outlineLevel="1" x14ac:dyDescent="0.35">
      <c r="B405" s="11">
        <v>54</v>
      </c>
      <c r="C405" s="246" t="s">
        <v>81</v>
      </c>
      <c r="D405" s="246"/>
      <c r="E405" s="246"/>
      <c r="F405" s="246"/>
      <c r="G405" s="246"/>
      <c r="H405" s="71"/>
      <c r="I405" s="185"/>
      <c r="J405" s="2"/>
      <c r="K405" s="2"/>
      <c r="L405" s="185"/>
      <c r="N405" s="14"/>
    </row>
    <row r="406" spans="2:14" ht="21" hidden="1" customHeight="1" outlineLevel="1" x14ac:dyDescent="0.35">
      <c r="B406" s="11">
        <v>55</v>
      </c>
      <c r="C406" s="246" t="s">
        <v>82</v>
      </c>
      <c r="D406" s="246"/>
      <c r="E406" s="246"/>
      <c r="F406" s="246"/>
      <c r="G406" s="246"/>
      <c r="H406" s="71"/>
      <c r="I406" s="186"/>
      <c r="J406" s="2"/>
      <c r="K406" s="2"/>
      <c r="L406" s="186"/>
      <c r="N406" s="14"/>
    </row>
    <row r="407" spans="2:14" ht="21" hidden="1" customHeight="1" outlineLevel="1" x14ac:dyDescent="0.35">
      <c r="B407" s="11">
        <v>56</v>
      </c>
      <c r="C407" s="246" t="s">
        <v>83</v>
      </c>
      <c r="D407" s="246"/>
      <c r="E407" s="246"/>
      <c r="F407" s="246"/>
      <c r="G407" s="246"/>
      <c r="H407" s="71"/>
      <c r="I407" s="186"/>
      <c r="J407" s="2"/>
      <c r="K407" s="2"/>
      <c r="L407" s="186"/>
      <c r="N407" s="14"/>
    </row>
    <row r="408" spans="2:14" ht="21" hidden="1" customHeight="1" outlineLevel="1" x14ac:dyDescent="0.35">
      <c r="B408" s="11">
        <v>57</v>
      </c>
      <c r="C408" s="246" t="s">
        <v>70</v>
      </c>
      <c r="D408" s="246"/>
      <c r="E408" s="246"/>
      <c r="F408" s="246"/>
      <c r="G408" s="246"/>
      <c r="H408" s="71" t="s">
        <v>14</v>
      </c>
      <c r="I408" s="182"/>
      <c r="J408" s="24" t="s">
        <v>15</v>
      </c>
      <c r="K408" s="23" t="s">
        <v>14</v>
      </c>
      <c r="L408" s="182"/>
      <c r="M408" s="24" t="s">
        <v>15</v>
      </c>
      <c r="N408" s="14"/>
    </row>
    <row r="409" spans="2:14" ht="21" hidden="1" customHeight="1" outlineLevel="1" x14ac:dyDescent="0.35">
      <c r="B409" s="11">
        <v>58</v>
      </c>
      <c r="C409" s="246" t="s">
        <v>84</v>
      </c>
      <c r="D409" s="246"/>
      <c r="E409" s="246"/>
      <c r="F409" s="246"/>
      <c r="G409" s="246"/>
      <c r="H409" s="71" t="s">
        <v>14</v>
      </c>
      <c r="I409" s="192"/>
      <c r="J409" s="24" t="s">
        <v>15</v>
      </c>
      <c r="K409" s="23" t="s">
        <v>14</v>
      </c>
      <c r="L409" s="192"/>
      <c r="M409" s="24" t="s">
        <v>15</v>
      </c>
      <c r="N409" s="14"/>
    </row>
    <row r="410" spans="2:14" ht="6.75" hidden="1" customHeight="1" outlineLevel="1" x14ac:dyDescent="0.35">
      <c r="B410" s="13"/>
      <c r="N410" s="14"/>
    </row>
    <row r="411" spans="2:14" hidden="1" outlineLevel="1" x14ac:dyDescent="0.35">
      <c r="B411" s="11"/>
      <c r="C411" s="34" t="s">
        <v>9</v>
      </c>
      <c r="D411" s="3"/>
      <c r="E411" s="3"/>
      <c r="F411" s="3"/>
      <c r="G411" s="3"/>
      <c r="H411" s="3"/>
      <c r="I411" s="234">
        <f>IFERROR(I400-I401+I402-I403+SUM(I404:I407)-I408-I409,0)</f>
        <v>0</v>
      </c>
      <c r="J411" s="3"/>
      <c r="K411" s="3"/>
      <c r="L411" s="234">
        <f>IFERROR(L400-L401+L402-L403+SUM(L404:L407)-L408-L409,0)</f>
        <v>0</v>
      </c>
      <c r="N411" s="14"/>
    </row>
    <row r="412" spans="2:14" ht="6.75" hidden="1" customHeight="1" outlineLevel="1" x14ac:dyDescent="0.35">
      <c r="B412" s="13"/>
      <c r="N412" s="14"/>
    </row>
    <row r="413" spans="2:14" ht="21" hidden="1" customHeight="1" outlineLevel="1" x14ac:dyDescent="0.35">
      <c r="B413" s="11">
        <v>59</v>
      </c>
      <c r="C413" s="246" t="s">
        <v>61</v>
      </c>
      <c r="D413" s="246"/>
      <c r="E413" s="246"/>
      <c r="F413" s="246"/>
      <c r="G413" s="246"/>
      <c r="H413" s="71"/>
      <c r="I413" s="236"/>
      <c r="J413" s="2"/>
      <c r="K413" s="2"/>
      <c r="L413" s="236"/>
      <c r="N413" s="14"/>
    </row>
    <row r="414" spans="2:14" ht="21" hidden="1" customHeight="1" outlineLevel="1" x14ac:dyDescent="0.35">
      <c r="B414" s="11">
        <v>60</v>
      </c>
      <c r="C414" s="246" t="s">
        <v>85</v>
      </c>
      <c r="D414" s="246"/>
      <c r="E414" s="246"/>
      <c r="F414" s="246"/>
      <c r="G414" s="246"/>
      <c r="H414" s="71" t="s">
        <v>14</v>
      </c>
      <c r="I414" s="193"/>
      <c r="J414" s="24" t="s">
        <v>15</v>
      </c>
      <c r="K414" s="23" t="s">
        <v>14</v>
      </c>
      <c r="L414" s="193"/>
      <c r="M414" s="24" t="s">
        <v>15</v>
      </c>
      <c r="N414" s="14"/>
    </row>
    <row r="415" spans="2:14" ht="6.75" hidden="1" customHeight="1" outlineLevel="1" thickBot="1" x14ac:dyDescent="0.4">
      <c r="B415" s="13"/>
      <c r="N415" s="14"/>
    </row>
    <row r="416" spans="2:14" hidden="1" outlineLevel="1" x14ac:dyDescent="0.35">
      <c r="B416" s="15"/>
      <c r="C416" s="16" t="s">
        <v>86</v>
      </c>
      <c r="D416" s="3"/>
      <c r="E416" s="3"/>
      <c r="F416" s="3"/>
      <c r="G416" s="3"/>
      <c r="H416" s="3"/>
      <c r="I416" s="235">
        <f>IFERROR((I411*I413)-I414,0)</f>
        <v>0</v>
      </c>
      <c r="J416" s="16"/>
      <c r="K416" s="16"/>
      <c r="L416" s="235">
        <f>IFERROR((L411*L413)-L414,0)</f>
        <v>0</v>
      </c>
      <c r="N416" s="14"/>
    </row>
    <row r="417" spans="1:15" ht="18.649999999999999" hidden="1" customHeight="1" outlineLevel="1" thickBot="1" x14ac:dyDescent="0.4">
      <c r="B417" s="17"/>
      <c r="C417" s="18"/>
      <c r="D417" s="18"/>
      <c r="E417" s="18"/>
      <c r="F417" s="18"/>
      <c r="G417" s="18"/>
      <c r="H417" s="18"/>
      <c r="I417" s="35"/>
      <c r="J417" s="18"/>
      <c r="K417" s="18"/>
      <c r="L417" s="35"/>
      <c r="M417" s="18"/>
      <c r="N417" s="19"/>
    </row>
    <row r="418" spans="1:15" ht="13.9" customHeight="1" thickBot="1" x14ac:dyDescent="0.4"/>
    <row r="419" spans="1:15" ht="21" customHeight="1" collapsed="1" thickBot="1" x14ac:dyDescent="0.4">
      <c r="A419" s="2"/>
      <c r="B419" s="231"/>
      <c r="C419" s="247" t="s">
        <v>74</v>
      </c>
      <c r="D419" s="248"/>
      <c r="E419" s="249"/>
      <c r="F419" s="249"/>
      <c r="G419" s="249"/>
      <c r="H419" s="249"/>
      <c r="I419" s="7" t="str">
        <f>IF(ISNUMBER($I$5),$I$5,"")</f>
        <v/>
      </c>
      <c r="J419" s="9"/>
      <c r="K419" s="9"/>
      <c r="L419" s="7" t="str">
        <f>IF(ISNUMBER($L$5),$L$5,"")</f>
        <v/>
      </c>
      <c r="M419" s="9"/>
      <c r="N419" s="10"/>
    </row>
    <row r="420" spans="1:15" ht="6.75" hidden="1" customHeight="1" outlineLevel="1" x14ac:dyDescent="0.35">
      <c r="B420" s="21"/>
      <c r="C420" s="20"/>
      <c r="D420" s="20"/>
      <c r="E420" s="20"/>
      <c r="F420" s="20"/>
      <c r="G420" s="20"/>
      <c r="H420" s="20"/>
      <c r="I420" s="20"/>
      <c r="J420" s="20"/>
      <c r="K420" s="20"/>
      <c r="L420" s="20"/>
      <c r="M420" s="20"/>
      <c r="N420" s="22"/>
    </row>
    <row r="421" spans="1:15" ht="19.899999999999999" hidden="1" customHeight="1" outlineLevel="1" x14ac:dyDescent="0.35">
      <c r="B421" s="13"/>
      <c r="C421" s="60" t="s">
        <v>50</v>
      </c>
      <c r="N421" s="14"/>
    </row>
    <row r="422" spans="1:15" ht="6.75" hidden="1" customHeight="1" outlineLevel="1" x14ac:dyDescent="0.35">
      <c r="B422" s="13"/>
      <c r="N422" s="14"/>
    </row>
    <row r="423" spans="1:15" s="2" customFormat="1" ht="21" hidden="1" customHeight="1" outlineLevel="1" x14ac:dyDescent="0.35">
      <c r="B423" s="11">
        <v>48</v>
      </c>
      <c r="C423" s="246" t="s">
        <v>51</v>
      </c>
      <c r="D423" s="246"/>
      <c r="E423" s="246"/>
      <c r="F423" s="246"/>
      <c r="G423" s="246"/>
      <c r="H423" s="71"/>
      <c r="I423" s="188"/>
      <c r="L423" s="188"/>
      <c r="N423" s="12"/>
      <c r="O423"/>
    </row>
    <row r="424" spans="1:15" ht="12.65" hidden="1" customHeight="1" outlineLevel="1" x14ac:dyDescent="0.35">
      <c r="B424" s="13"/>
      <c r="N424" s="14"/>
    </row>
    <row r="425" spans="1:15" ht="19.899999999999999" hidden="1" customHeight="1" outlineLevel="1" x14ac:dyDescent="0.35">
      <c r="B425" s="13"/>
      <c r="C425" s="60" t="s">
        <v>75</v>
      </c>
      <c r="N425" s="14"/>
    </row>
    <row r="426" spans="1:15" ht="6.75" hidden="1" customHeight="1" outlineLevel="1" x14ac:dyDescent="0.35">
      <c r="B426" s="13"/>
      <c r="N426" s="14"/>
    </row>
    <row r="427" spans="1:15" ht="21" hidden="1" customHeight="1" outlineLevel="1" x14ac:dyDescent="0.35">
      <c r="B427" s="11">
        <v>49</v>
      </c>
      <c r="C427" s="246" t="s">
        <v>76</v>
      </c>
      <c r="D427" s="246"/>
      <c r="E427" s="246"/>
      <c r="F427" s="246"/>
      <c r="G427" s="246"/>
      <c r="H427" s="71"/>
      <c r="I427" s="184"/>
      <c r="J427" s="2"/>
      <c r="K427" s="2"/>
      <c r="L427" s="184"/>
      <c r="N427" s="14"/>
    </row>
    <row r="428" spans="1:15" ht="21" hidden="1" customHeight="1" outlineLevel="1" x14ac:dyDescent="0.35">
      <c r="B428" s="11">
        <v>50</v>
      </c>
      <c r="C428" s="246" t="s">
        <v>77</v>
      </c>
      <c r="D428" s="246"/>
      <c r="E428" s="246"/>
      <c r="F428" s="246"/>
      <c r="G428" s="246"/>
      <c r="H428" s="71" t="s">
        <v>14</v>
      </c>
      <c r="I428" s="182"/>
      <c r="J428" s="24" t="s">
        <v>15</v>
      </c>
      <c r="K428" s="23" t="s">
        <v>14</v>
      </c>
      <c r="L428" s="182"/>
      <c r="M428" s="24" t="s">
        <v>15</v>
      </c>
      <c r="N428" s="14"/>
    </row>
    <row r="429" spans="1:15" ht="21" hidden="1" customHeight="1" outlineLevel="1" x14ac:dyDescent="0.35">
      <c r="B429" s="11">
        <v>51</v>
      </c>
      <c r="C429" s="246" t="s">
        <v>78</v>
      </c>
      <c r="D429" s="246"/>
      <c r="E429" s="246"/>
      <c r="F429" s="246"/>
      <c r="G429" s="246"/>
      <c r="H429" s="71"/>
      <c r="I429" s="186"/>
      <c r="J429" s="2"/>
      <c r="K429" s="2"/>
      <c r="L429" s="186"/>
      <c r="N429" s="14"/>
    </row>
    <row r="430" spans="1:15" ht="21" hidden="1" customHeight="1" outlineLevel="1" x14ac:dyDescent="0.35">
      <c r="B430" s="11">
        <v>52</v>
      </c>
      <c r="C430" s="246" t="s">
        <v>79</v>
      </c>
      <c r="D430" s="246"/>
      <c r="E430" s="246"/>
      <c r="F430" s="246"/>
      <c r="G430" s="246"/>
      <c r="H430" s="71" t="s">
        <v>14</v>
      </c>
      <c r="I430" s="187"/>
      <c r="J430" s="24" t="s">
        <v>15</v>
      </c>
      <c r="K430" s="71" t="s">
        <v>14</v>
      </c>
      <c r="L430" s="187"/>
      <c r="M430" s="24" t="s">
        <v>15</v>
      </c>
      <c r="N430" s="14"/>
    </row>
    <row r="431" spans="1:15" ht="21" hidden="1" customHeight="1" outlineLevel="1" x14ac:dyDescent="0.35">
      <c r="B431" s="11">
        <v>53</v>
      </c>
      <c r="C431" s="246" t="s">
        <v>80</v>
      </c>
      <c r="D431" s="246"/>
      <c r="E431" s="246"/>
      <c r="F431" s="246"/>
      <c r="G431" s="246"/>
      <c r="H431" s="71"/>
      <c r="I431" s="184"/>
      <c r="J431" s="2"/>
      <c r="K431" s="2"/>
      <c r="L431" s="184"/>
      <c r="N431" s="14"/>
    </row>
    <row r="432" spans="1:15" ht="21" hidden="1" customHeight="1" outlineLevel="1" x14ac:dyDescent="0.35">
      <c r="B432" s="11">
        <v>54</v>
      </c>
      <c r="C432" s="246" t="s">
        <v>81</v>
      </c>
      <c r="D432" s="246"/>
      <c r="E432" s="246"/>
      <c r="F432" s="246"/>
      <c r="G432" s="246"/>
      <c r="H432" s="71"/>
      <c r="I432" s="185"/>
      <c r="J432" s="2"/>
      <c r="K432" s="2"/>
      <c r="L432" s="185"/>
      <c r="N432" s="14"/>
    </row>
    <row r="433" spans="2:14" ht="21" hidden="1" customHeight="1" outlineLevel="1" x14ac:dyDescent="0.35">
      <c r="B433" s="11">
        <v>55</v>
      </c>
      <c r="C433" s="246" t="s">
        <v>82</v>
      </c>
      <c r="D433" s="246"/>
      <c r="E433" s="246"/>
      <c r="F433" s="246"/>
      <c r="G433" s="246"/>
      <c r="H433" s="71"/>
      <c r="I433" s="186"/>
      <c r="J433" s="2"/>
      <c r="K433" s="2"/>
      <c r="L433" s="186"/>
      <c r="N433" s="14"/>
    </row>
    <row r="434" spans="2:14" ht="21" hidden="1" customHeight="1" outlineLevel="1" x14ac:dyDescent="0.35">
      <c r="B434" s="11">
        <v>56</v>
      </c>
      <c r="C434" s="246" t="s">
        <v>83</v>
      </c>
      <c r="D434" s="246"/>
      <c r="E434" s="246"/>
      <c r="F434" s="246"/>
      <c r="G434" s="246"/>
      <c r="H434" s="71"/>
      <c r="I434" s="186"/>
      <c r="J434" s="2"/>
      <c r="K434" s="2"/>
      <c r="L434" s="186"/>
      <c r="N434" s="14"/>
    </row>
    <row r="435" spans="2:14" ht="21" hidden="1" customHeight="1" outlineLevel="1" x14ac:dyDescent="0.35">
      <c r="B435" s="11">
        <v>57</v>
      </c>
      <c r="C435" s="246" t="s">
        <v>70</v>
      </c>
      <c r="D435" s="246"/>
      <c r="E435" s="246"/>
      <c r="F435" s="246"/>
      <c r="G435" s="246"/>
      <c r="H435" s="71" t="s">
        <v>14</v>
      </c>
      <c r="I435" s="182"/>
      <c r="J435" s="24" t="s">
        <v>15</v>
      </c>
      <c r="K435" s="23" t="s">
        <v>14</v>
      </c>
      <c r="L435" s="182"/>
      <c r="M435" s="24" t="s">
        <v>15</v>
      </c>
      <c r="N435" s="14"/>
    </row>
    <row r="436" spans="2:14" ht="21" hidden="1" customHeight="1" outlineLevel="1" x14ac:dyDescent="0.35">
      <c r="B436" s="11">
        <v>58</v>
      </c>
      <c r="C436" s="246" t="s">
        <v>84</v>
      </c>
      <c r="D436" s="246"/>
      <c r="E436" s="246"/>
      <c r="F436" s="246"/>
      <c r="G436" s="246"/>
      <c r="H436" s="71" t="s">
        <v>14</v>
      </c>
      <c r="I436" s="192"/>
      <c r="J436" s="24" t="s">
        <v>15</v>
      </c>
      <c r="K436" s="23" t="s">
        <v>14</v>
      </c>
      <c r="L436" s="192"/>
      <c r="M436" s="24" t="s">
        <v>15</v>
      </c>
      <c r="N436" s="14"/>
    </row>
    <row r="437" spans="2:14" ht="6.75" hidden="1" customHeight="1" outlineLevel="1" x14ac:dyDescent="0.35">
      <c r="B437" s="13"/>
      <c r="N437" s="14"/>
    </row>
    <row r="438" spans="2:14" hidden="1" outlineLevel="1" x14ac:dyDescent="0.35">
      <c r="B438" s="11"/>
      <c r="C438" s="34" t="s">
        <v>9</v>
      </c>
      <c r="D438" s="3"/>
      <c r="E438" s="3"/>
      <c r="F438" s="3"/>
      <c r="G438" s="3"/>
      <c r="H438" s="3"/>
      <c r="I438" s="234">
        <f>IFERROR(I427-I428+I429-I430+SUM(I431:I434)-I435-I436,0)</f>
        <v>0</v>
      </c>
      <c r="J438" s="3"/>
      <c r="K438" s="3"/>
      <c r="L438" s="234">
        <f>IFERROR(L427-L428+L429-L430+SUM(L431:L434)-L435-L436,0)</f>
        <v>0</v>
      </c>
      <c r="N438" s="14"/>
    </row>
    <row r="439" spans="2:14" ht="6.75" hidden="1" customHeight="1" outlineLevel="1" x14ac:dyDescent="0.35">
      <c r="B439" s="13"/>
      <c r="N439" s="14"/>
    </row>
    <row r="440" spans="2:14" ht="21" hidden="1" customHeight="1" outlineLevel="1" x14ac:dyDescent="0.35">
      <c r="B440" s="11">
        <v>59</v>
      </c>
      <c r="C440" s="246" t="s">
        <v>61</v>
      </c>
      <c r="D440" s="246"/>
      <c r="E440" s="246"/>
      <c r="F440" s="246"/>
      <c r="G440" s="246"/>
      <c r="H440" s="71"/>
      <c r="I440" s="236"/>
      <c r="J440" s="2"/>
      <c r="K440" s="2"/>
      <c r="L440" s="236"/>
      <c r="N440" s="14"/>
    </row>
    <row r="441" spans="2:14" ht="21" hidden="1" customHeight="1" outlineLevel="1" x14ac:dyDescent="0.35">
      <c r="B441" s="11">
        <v>60</v>
      </c>
      <c r="C441" s="246" t="s">
        <v>85</v>
      </c>
      <c r="D441" s="246"/>
      <c r="E441" s="246"/>
      <c r="F441" s="246"/>
      <c r="G441" s="246"/>
      <c r="H441" s="71" t="s">
        <v>14</v>
      </c>
      <c r="I441" s="193"/>
      <c r="J441" s="24" t="s">
        <v>15</v>
      </c>
      <c r="K441" s="23" t="s">
        <v>14</v>
      </c>
      <c r="L441" s="193"/>
      <c r="M441" s="24" t="s">
        <v>15</v>
      </c>
      <c r="N441" s="14"/>
    </row>
    <row r="442" spans="2:14" ht="6.75" hidden="1" customHeight="1" outlineLevel="1" thickBot="1" x14ac:dyDescent="0.4">
      <c r="B442" s="13"/>
      <c r="N442" s="14"/>
    </row>
    <row r="443" spans="2:14" hidden="1" outlineLevel="1" x14ac:dyDescent="0.35">
      <c r="B443" s="15"/>
      <c r="C443" s="16" t="s">
        <v>86</v>
      </c>
      <c r="D443" s="3"/>
      <c r="E443" s="3"/>
      <c r="F443" s="3"/>
      <c r="G443" s="3"/>
      <c r="H443" s="3"/>
      <c r="I443" s="235">
        <f>IFERROR((I438*I440)-I441,0)</f>
        <v>0</v>
      </c>
      <c r="J443" s="16"/>
      <c r="K443" s="16"/>
      <c r="L443" s="235">
        <f>IFERROR((L438*L440)-L441,0)</f>
        <v>0</v>
      </c>
      <c r="N443" s="14"/>
    </row>
    <row r="444" spans="2:14" ht="18.649999999999999" hidden="1" customHeight="1" outlineLevel="1" thickBot="1" x14ac:dyDescent="0.4">
      <c r="B444" s="17"/>
      <c r="C444" s="18"/>
      <c r="D444" s="18"/>
      <c r="E444" s="18"/>
      <c r="F444" s="18"/>
      <c r="G444" s="18"/>
      <c r="H444" s="18"/>
      <c r="I444" s="35"/>
      <c r="J444" s="18"/>
      <c r="K444" s="18"/>
      <c r="L444" s="35"/>
      <c r="M444" s="18"/>
      <c r="N444" s="19"/>
    </row>
    <row r="445" spans="2:14" ht="23.5" customHeight="1" x14ac:dyDescent="0.35"/>
  </sheetData>
  <sheetProtection algorithmName="SHA-512" hashValue="IPNMSyO3rgXuDuuPpZjR0TB6VOPj2c/ewdvyWB8vuLml6yE/215qnBQURQkwOSS6lOb8+n4OfI90pIyC0rYGuA==" saltValue="mtf9xEdwUH4Od56rw9kAUw==" spinCount="100000" sheet="1" formatRows="0" selectLockedCells="1"/>
  <mergeCells count="224">
    <mergeCell ref="C196:G196"/>
    <mergeCell ref="C197:G197"/>
    <mergeCell ref="C198:G198"/>
    <mergeCell ref="C199:G199"/>
    <mergeCell ref="C200:G200"/>
    <mergeCell ref="C204:G204"/>
    <mergeCell ref="C177:D177"/>
    <mergeCell ref="E177:H177"/>
    <mergeCell ref="C181:G181"/>
    <mergeCell ref="C182:G182"/>
    <mergeCell ref="C183:G183"/>
    <mergeCell ref="C189:D189"/>
    <mergeCell ref="C193:G193"/>
    <mergeCell ref="C194:G194"/>
    <mergeCell ref="C195:G195"/>
    <mergeCell ref="C261:G261"/>
    <mergeCell ref="C262:G262"/>
    <mergeCell ref="C277:G277"/>
    <mergeCell ref="C298:H298"/>
    <mergeCell ref="C333:D333"/>
    <mergeCell ref="E333:H333"/>
    <mergeCell ref="C225:G225"/>
    <mergeCell ref="C226:G226"/>
    <mergeCell ref="C140:G140"/>
    <mergeCell ref="C149:G149"/>
    <mergeCell ref="C150:G150"/>
    <mergeCell ref="C151:G151"/>
    <mergeCell ref="C161:G161"/>
    <mergeCell ref="C162:G162"/>
    <mergeCell ref="C163:G163"/>
    <mergeCell ref="C164:G164"/>
    <mergeCell ref="C165:G165"/>
    <mergeCell ref="C166:G166"/>
    <mergeCell ref="C167:G167"/>
    <mergeCell ref="C168:G168"/>
    <mergeCell ref="C172:G172"/>
    <mergeCell ref="C263:G263"/>
    <mergeCell ref="C264:G264"/>
    <mergeCell ref="C293:G293"/>
    <mergeCell ref="C37:G37"/>
    <mergeCell ref="C38:G38"/>
    <mergeCell ref="C39:G39"/>
    <mergeCell ref="C70:G70"/>
    <mergeCell ref="C71:G71"/>
    <mergeCell ref="C63:H63"/>
    <mergeCell ref="C67:G67"/>
    <mergeCell ref="C53:G53"/>
    <mergeCell ref="C54:G54"/>
    <mergeCell ref="C55:G55"/>
    <mergeCell ref="C56:G56"/>
    <mergeCell ref="C72:G72"/>
    <mergeCell ref="C73:G73"/>
    <mergeCell ref="C106:G106"/>
    <mergeCell ref="C135:G135"/>
    <mergeCell ref="C136:G136"/>
    <mergeCell ref="C117:G117"/>
    <mergeCell ref="C118:G118"/>
    <mergeCell ref="C119:G119"/>
    <mergeCell ref="C129:G129"/>
    <mergeCell ref="C130:G130"/>
    <mergeCell ref="C131:G131"/>
    <mergeCell ref="C132:G132"/>
    <mergeCell ref="C133:G133"/>
    <mergeCell ref="C134:G134"/>
    <mergeCell ref="C74:G74"/>
    <mergeCell ref="C75:G75"/>
    <mergeCell ref="C76:G76"/>
    <mergeCell ref="C77:G77"/>
    <mergeCell ref="C84:G84"/>
    <mergeCell ref="C103:G103"/>
    <mergeCell ref="C104:G104"/>
    <mergeCell ref="C92:F92"/>
    <mergeCell ref="C413:G413"/>
    <mergeCell ref="C380:G380"/>
    <mergeCell ref="C381:G381"/>
    <mergeCell ref="C404:G404"/>
    <mergeCell ref="C408:G408"/>
    <mergeCell ref="C409:G409"/>
    <mergeCell ref="C392:D392"/>
    <mergeCell ref="E392:H392"/>
    <mergeCell ref="E365:H365"/>
    <mergeCell ref="C365:D365"/>
    <mergeCell ref="C382:G382"/>
    <mergeCell ref="C386:G386"/>
    <mergeCell ref="C387:G387"/>
    <mergeCell ref="C396:G396"/>
    <mergeCell ref="C400:G400"/>
    <mergeCell ref="C402:G402"/>
    <mergeCell ref="C403:G403"/>
    <mergeCell ref="C405:G405"/>
    <mergeCell ref="C406:G406"/>
    <mergeCell ref="C407:G407"/>
    <mergeCell ref="C401:G401"/>
    <mergeCell ref="C294:G294"/>
    <mergeCell ref="C278:G278"/>
    <mergeCell ref="C284:G284"/>
    <mergeCell ref="C288:G288"/>
    <mergeCell ref="C289:G289"/>
    <mergeCell ref="C290:G290"/>
    <mergeCell ref="C291:G291"/>
    <mergeCell ref="C292:G292"/>
    <mergeCell ref="C268:H268"/>
    <mergeCell ref="C273:D273"/>
    <mergeCell ref="E273:H273"/>
    <mergeCell ref="C3:D3"/>
    <mergeCell ref="E3:I3"/>
    <mergeCell ref="C7:H7"/>
    <mergeCell ref="C15:H15"/>
    <mergeCell ref="D17:H17"/>
    <mergeCell ref="D32:H32"/>
    <mergeCell ref="C40:G40"/>
    <mergeCell ref="C41:G41"/>
    <mergeCell ref="C42:G42"/>
    <mergeCell ref="C23:G23"/>
    <mergeCell ref="C25:G25"/>
    <mergeCell ref="C9:G9"/>
    <mergeCell ref="C10:G10"/>
    <mergeCell ref="C20:G20"/>
    <mergeCell ref="C19:G19"/>
    <mergeCell ref="C21:G21"/>
    <mergeCell ref="C22:G22"/>
    <mergeCell ref="C24:G24"/>
    <mergeCell ref="C28:G28"/>
    <mergeCell ref="C26:G26"/>
    <mergeCell ref="C27:G27"/>
    <mergeCell ref="C34:G34"/>
    <mergeCell ref="C35:G35"/>
    <mergeCell ref="C36:G36"/>
    <mergeCell ref="C260:G260"/>
    <mergeCell ref="C93:G93"/>
    <mergeCell ref="C100:G100"/>
    <mergeCell ref="C101:G101"/>
    <mergeCell ref="C102:G102"/>
    <mergeCell ref="C221:D221"/>
    <mergeCell ref="C157:D157"/>
    <mergeCell ref="C98:H98"/>
    <mergeCell ref="C113:D113"/>
    <mergeCell ref="E113:H113"/>
    <mergeCell ref="C125:D125"/>
    <mergeCell ref="C227:G227"/>
    <mergeCell ref="C228:G228"/>
    <mergeCell ref="C229:G229"/>
    <mergeCell ref="C230:G230"/>
    <mergeCell ref="C254:G254"/>
    <mergeCell ref="C258:G258"/>
    <mergeCell ref="C259:G259"/>
    <mergeCell ref="C232:G232"/>
    <mergeCell ref="C236:G236"/>
    <mergeCell ref="C213:G213"/>
    <mergeCell ref="C214:G214"/>
    <mergeCell ref="C215:G215"/>
    <mergeCell ref="C105:G105"/>
    <mergeCell ref="C2:L2"/>
    <mergeCell ref="C247:G247"/>
    <mergeCell ref="C248:G248"/>
    <mergeCell ref="C57:G57"/>
    <mergeCell ref="D65:H65"/>
    <mergeCell ref="D47:H47"/>
    <mergeCell ref="C58:G58"/>
    <mergeCell ref="C68:G68"/>
    <mergeCell ref="C69:G69"/>
    <mergeCell ref="C82:H82"/>
    <mergeCell ref="C89:E89"/>
    <mergeCell ref="C91:G91"/>
    <mergeCell ref="C43:G43"/>
    <mergeCell ref="C49:G49"/>
    <mergeCell ref="C50:G50"/>
    <mergeCell ref="C51:G51"/>
    <mergeCell ref="C52:G52"/>
    <mergeCell ref="C243:D243"/>
    <mergeCell ref="E243:H243"/>
    <mergeCell ref="C145:D145"/>
    <mergeCell ref="E145:H145"/>
    <mergeCell ref="C209:D209"/>
    <mergeCell ref="E209:H209"/>
    <mergeCell ref="C231:G231"/>
    <mergeCell ref="C337:G337"/>
    <mergeCell ref="C338:G338"/>
    <mergeCell ref="C369:G369"/>
    <mergeCell ref="C373:G373"/>
    <mergeCell ref="C375:G375"/>
    <mergeCell ref="C376:G376"/>
    <mergeCell ref="C377:G377"/>
    <mergeCell ref="C378:G378"/>
    <mergeCell ref="C379:G379"/>
    <mergeCell ref="C374:G374"/>
    <mergeCell ref="C344:G344"/>
    <mergeCell ref="C348:G348"/>
    <mergeCell ref="C349:G349"/>
    <mergeCell ref="C350:G350"/>
    <mergeCell ref="C358:H358"/>
    <mergeCell ref="C351:G351"/>
    <mergeCell ref="C352:G352"/>
    <mergeCell ref="C353:G353"/>
    <mergeCell ref="C354:G354"/>
    <mergeCell ref="C434:G434"/>
    <mergeCell ref="C435:G435"/>
    <mergeCell ref="C436:G436"/>
    <mergeCell ref="C440:G440"/>
    <mergeCell ref="C441:G441"/>
    <mergeCell ref="C414:G414"/>
    <mergeCell ref="C423:G423"/>
    <mergeCell ref="C427:G427"/>
    <mergeCell ref="C428:G428"/>
    <mergeCell ref="C429:G429"/>
    <mergeCell ref="C430:G430"/>
    <mergeCell ref="C431:G431"/>
    <mergeCell ref="C432:G432"/>
    <mergeCell ref="C433:G433"/>
    <mergeCell ref="C419:D419"/>
    <mergeCell ref="E419:H419"/>
    <mergeCell ref="C322:G322"/>
    <mergeCell ref="C323:G323"/>
    <mergeCell ref="C324:G324"/>
    <mergeCell ref="C328:H328"/>
    <mergeCell ref="C303:D303"/>
    <mergeCell ref="E303:H303"/>
    <mergeCell ref="C307:G307"/>
    <mergeCell ref="C308:G308"/>
    <mergeCell ref="C314:G314"/>
    <mergeCell ref="C318:G318"/>
    <mergeCell ref="C319:G319"/>
    <mergeCell ref="C320:G320"/>
    <mergeCell ref="C321:G321"/>
  </mergeCells>
  <dataValidations count="6">
    <dataValidation type="custom" allowBlank="1" showErrorMessage="1" errorTitle="Oops!" error="You have either entered a negative number or a non-numeric value.  Please re-enter the value as a positive number.  As this is a &quot;loss&quot; field, Excel will calculate it accordingly." sqref="I387 L387 I381:I382 L381:L382 L374 I374 I92 L92 I53 L53 I38 L38 I414 L414 I23 L23 I135:I136 L135:L136 I103 L103 I167:I168 L167:L168 I231:I232 L231:L232 I263:I264 L263:L264 I293:I294 L293:L294 I353:I354 L353:L354 I408:I409 L408:L409 I72 L72 L401 I401 I441 L441 I435:I436 L435:L436 L428 I428 I323:I324 L323:L324 I199:I200 L199:L200 I20 L20 I35 L35 I50 L50 I69 L69 I130 L130 I162 L162 I194 L194 I226 L226 I258 L258 I288 L288 I318 L318 I348 L348 I376 L376 I403 L403 I430 L430" xr:uid="{00000000-0002-0000-0000-000002000000}">
      <formula1>IF(OR(NOT(ISNUMBER(I20)),I20&lt;0),FALSE,TRUE)</formula1>
    </dataValidation>
    <dataValidation type="custom" allowBlank="1" showErrorMessage="1" errorTitle="Oops!" error="You have attempted to enter a percentage less than 0% or greater than 100%.  Please re-enter." sqref="I140 L140 I172 L172 I236 L236 I268 L268 I298 L298 I358 L358 I328 L328 I204 L204" xr:uid="{00000000-0002-0000-0000-000003000000}">
      <formula1>IFERROR(IF(OR(I140&gt;1,I140&lt;0),FALSE,TRUE),FALSE)</formula1>
    </dataValidation>
    <dataValidation type="date" operator="greaterThan" allowBlank="1" showErrorMessage="1" errorTitle="Invalid Date..." error="You have attempted to enter an invalid date.  Please re-enter." sqref="L3" xr:uid="{00000000-0002-0000-0000-000004000000}">
      <formula1>1</formula1>
    </dataValidation>
    <dataValidation type="custom" allowBlank="1" showErrorMessage="1" errorTitle="Non-Numeric Entry" error="You have entered a non-numeric value in the current cell.  This is not allowed.  Please enter a number or leave the cell blank to continue." sqref="I9:I10 L9:L10 I431:I434 I24:I25 I28 I21:I22 I400 L28 L24:L25 L400 L36:L37 L21:L22 I39:I40 I43 I36:I37 L43 I54:I55 L39:L40 I58 I51:I52 L58 L54:L55 I84 L84 I91 I93 L91 L93 L104:L106 L73:L74 I117:I119 L117:L119 I373 L373 L70:L71 I131:I134 I77 I70:I71 L77 L100:L102 I149:I151 L149:L151 L131:L134 I163:I166 I213:I215 L213:L215 L195:L198 I227:I230 I247:I248 L247:L248 L254 I254 L227:L230 I259:I262 I277:I278 L277:L278 L284 I284 L259:L262 I289:I292 I337:I338 L337:L338 L344 I344 L319:L322 I349:I352 L369 I369 L396 I396 L377:L380 I377:I380 L221 I221 L157 I157 I100:I102 I104:I106 L125 I125 I189 L349:L352 L51:L52 I73:I74 I427 L427 L423 I423 L404:L407 I404:I407 I307:I308 L307:L308 L314 I314 L289:L292 I319:I322 I181:I183 L181:L183 L163:L166 I195:I198 L189 I19 L19 I34 L34 I49 L49 I67:I68 L67:L68 I129 L129 I161 L161 I193 L193 I225 L225 I375 L375 I402 L402 I429 L429 L431:L434" xr:uid="{00000000-0002-0000-0000-000006000000}">
      <formula1>IF(ISNUMBER(I9),TRUE,FALSE)</formula1>
    </dataValidation>
    <dataValidation type="custom" allowBlank="1" showErrorMessage="1" errorTitle="Oops!" error="You have attempted to enter a percentage less than 0% or greater than 100%.  Please re-enter." promptTitle="Reminder:" prompt="Include corporate earnings in cash flow only if the borrower is a 100% owner, as generally required by investors." sqref="L440 L413 L386 I440 I413 I386" xr:uid="{50AD4BAE-D517-44A9-BAEA-127C9E1110BD}">
      <formula1>IFERROR(IF(OR(I386&gt;1,I386&lt;0),FALSE,TRUE),FALSE)</formula1>
    </dataValidation>
    <dataValidation type="whole" allowBlank="1" showInputMessage="1" showErrorMessage="1" errorTitle="Invalid Year..." error="Please enter a four digit year from 2022 to 2024." sqref="L5 I5" xr:uid="{1DEFB72E-A89B-482E-ACEE-FA5FE4F4BAB2}">
      <formula1>MIN(LKP_YEAR)</formula1>
      <formula2>MAX(LKP_YEAR)</formula2>
    </dataValidation>
  </dataValidations>
  <pageMargins left="0.7" right="0.7" top="0.75" bottom="0.75" header="0.3" footer="0.3"/>
  <pageSetup paperSize="5" scale="56" fitToHeight="0" orientation="portrait" r:id="rId1"/>
  <headerFooter>
    <oddFooter>&amp;CPage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4B2B-EEC3-4637-BB40-BBE84C36B0C5}">
  <sheetPr codeName="Sheet6">
    <pageSetUpPr fitToPage="1"/>
  </sheetPr>
  <dimension ref="A1:Q68"/>
  <sheetViews>
    <sheetView showGridLines="0" zoomScaleNormal="100" workbookViewId="0">
      <pane ySplit="1" topLeftCell="A2" activePane="bottomLeft" state="frozen"/>
      <selection pane="bottomLeft" activeCell="F7" sqref="F7"/>
    </sheetView>
  </sheetViews>
  <sheetFormatPr defaultColWidth="0" defaultRowHeight="14.5" zeroHeight="1" x14ac:dyDescent="0.35"/>
  <cols>
    <col min="1" max="1" width="2.26953125" customWidth="1"/>
    <col min="2" max="2" width="4.453125" customWidth="1"/>
    <col min="3" max="3" width="14.81640625" customWidth="1"/>
    <col min="4" max="4" width="37.7265625" customWidth="1"/>
    <col min="5" max="5" width="18.7265625" customWidth="1"/>
    <col min="6" max="6" width="8.1796875" customWidth="1"/>
    <col min="7" max="7" width="4" customWidth="1"/>
    <col min="8" max="8" width="7.1796875" customWidth="1"/>
    <col min="9" max="9" width="18.7265625" customWidth="1"/>
    <col min="10" max="10" width="8.1796875" customWidth="1"/>
    <col min="11" max="11" width="11.7265625" customWidth="1"/>
    <col min="12" max="12" width="18.26953125" customWidth="1"/>
    <col min="13" max="14" width="4.81640625" customWidth="1"/>
    <col min="15" max="15" width="3.7265625" customWidth="1"/>
    <col min="16" max="17" width="9.1796875" style="109" hidden="1" customWidth="1"/>
    <col min="18" max="16384" width="9.1796875" hidden="1"/>
  </cols>
  <sheetData>
    <row r="1" spans="2:17" s="1" customFormat="1" ht="40.5" customHeight="1" thickBot="1" x14ac:dyDescent="0.8">
      <c r="B1" s="92"/>
      <c r="C1" s="97" t="s">
        <v>87</v>
      </c>
      <c r="D1" s="93"/>
      <c r="E1" s="94"/>
      <c r="F1" s="94"/>
      <c r="G1" s="94"/>
      <c r="H1" s="94"/>
      <c r="I1" s="93"/>
      <c r="J1" s="93"/>
      <c r="K1" s="93"/>
      <c r="L1" s="93"/>
      <c r="M1" s="93"/>
      <c r="N1" s="93"/>
      <c r="P1" s="107"/>
      <c r="Q1" s="107"/>
    </row>
    <row r="2" spans="2:17" s="2" customFormat="1" ht="6.75" customHeight="1" thickTop="1" x14ac:dyDescent="0.35">
      <c r="B2" s="87"/>
      <c r="C2" s="88"/>
      <c r="D2" s="87"/>
      <c r="E2" s="87"/>
      <c r="F2" s="87"/>
      <c r="G2" s="87"/>
      <c r="H2" s="87"/>
      <c r="I2" s="87"/>
      <c r="J2" s="87"/>
      <c r="K2" s="87"/>
      <c r="L2" s="87"/>
      <c r="M2" s="87"/>
      <c r="N2" s="87"/>
      <c r="P2" s="108"/>
      <c r="Q2" s="108"/>
    </row>
    <row r="3" spans="2:17" s="2" customFormat="1" ht="111" customHeight="1" x14ac:dyDescent="0.35">
      <c r="B3" s="87"/>
      <c r="C3" s="280" t="s">
        <v>88</v>
      </c>
      <c r="D3" s="281"/>
      <c r="E3" s="281"/>
      <c r="F3" s="281"/>
      <c r="G3" s="281"/>
      <c r="H3" s="281"/>
      <c r="I3" s="281"/>
      <c r="J3" s="281"/>
      <c r="K3" s="281"/>
      <c r="L3" s="281"/>
      <c r="M3" s="281"/>
      <c r="N3" s="87"/>
      <c r="P3" s="108"/>
      <c r="Q3" s="108"/>
    </row>
    <row r="4" spans="2:17" s="2" customFormat="1" ht="9.65" customHeight="1" x14ac:dyDescent="0.35">
      <c r="C4" s="36"/>
      <c r="D4" s="36"/>
      <c r="E4" s="36"/>
      <c r="F4" s="36"/>
      <c r="G4" s="36"/>
      <c r="H4" s="36"/>
      <c r="I4" s="36"/>
      <c r="J4" s="36"/>
      <c r="K4" s="36"/>
      <c r="L4" s="36"/>
      <c r="M4" s="36"/>
      <c r="P4" s="108"/>
      <c r="Q4" s="108"/>
    </row>
    <row r="5" spans="2:17" ht="21.65" customHeight="1" x14ac:dyDescent="0.35">
      <c r="B5" s="279" t="s">
        <v>89</v>
      </c>
      <c r="C5" s="279"/>
      <c r="D5" s="279"/>
      <c r="E5" s="282" t="str">
        <f>IF(ISNUMBER(SAM!I5),SAM!I5,"")</f>
        <v/>
      </c>
      <c r="F5" s="282"/>
      <c r="G5" s="37"/>
      <c r="H5" s="37"/>
      <c r="I5" s="282" t="str">
        <f>IF(ISNUMBER(SAM!L5),SAM!L5,"")</f>
        <v/>
      </c>
      <c r="J5" s="282"/>
      <c r="K5" s="283" t="s">
        <v>90</v>
      </c>
      <c r="L5" s="283"/>
      <c r="M5" s="284" t="s">
        <v>91</v>
      </c>
      <c r="N5" s="284"/>
    </row>
    <row r="6" spans="2:17" ht="21.65" customHeight="1" x14ac:dyDescent="0.35">
      <c r="B6" s="62"/>
      <c r="C6" s="6"/>
      <c r="D6" s="6"/>
      <c r="E6" s="38" t="s">
        <v>92</v>
      </c>
      <c r="F6" s="38" t="s">
        <v>93</v>
      </c>
      <c r="G6" s="6"/>
      <c r="H6" s="6"/>
      <c r="I6" s="38" t="s">
        <v>92</v>
      </c>
      <c r="J6" s="38" t="s">
        <v>93</v>
      </c>
      <c r="K6" s="283"/>
      <c r="L6" s="283"/>
      <c r="M6" s="284"/>
      <c r="N6" s="284"/>
    </row>
    <row r="7" spans="2:17" s="2" customFormat="1" ht="27.65" customHeight="1" x14ac:dyDescent="0.35">
      <c r="B7" s="39"/>
      <c r="C7" s="271" t="s">
        <v>94</v>
      </c>
      <c r="D7" s="271"/>
      <c r="E7" s="232">
        <f>SAM!I12</f>
        <v>0</v>
      </c>
      <c r="F7" s="53">
        <v>12</v>
      </c>
      <c r="G7" s="40"/>
      <c r="H7" s="106"/>
      <c r="I7" s="232">
        <f>SAM!L12</f>
        <v>0</v>
      </c>
      <c r="J7" s="53">
        <v>12</v>
      </c>
      <c r="K7" s="272">
        <f t="shared" ref="K7:K14" si="0">IFERROR((IF(P7,0,E7)+IF(Q7,0,I7))/M7,0)</f>
        <v>0</v>
      </c>
      <c r="L7" s="272"/>
      <c r="M7" s="273">
        <f t="shared" ref="M7:M14" si="1">IF(P7,0,F7)+IF(Q7,0,J7)</f>
        <v>24</v>
      </c>
      <c r="N7" s="273"/>
      <c r="P7" s="108" t="b">
        <v>0</v>
      </c>
      <c r="Q7" s="108" t="b">
        <v>0</v>
      </c>
    </row>
    <row r="8" spans="2:17" s="2" customFormat="1" ht="27.65" customHeight="1" x14ac:dyDescent="0.35">
      <c r="B8" s="39"/>
      <c r="C8" s="271" t="str">
        <f>"Schedule C   "&amp;SAM!D17</f>
        <v xml:space="preserve">Schedule C   </v>
      </c>
      <c r="D8" s="271"/>
      <c r="E8" s="232">
        <f>SAM!I30</f>
        <v>0</v>
      </c>
      <c r="F8" s="53">
        <v>12</v>
      </c>
      <c r="G8" s="40"/>
      <c r="H8" s="106"/>
      <c r="I8" s="232">
        <f>SAM!L30</f>
        <v>0</v>
      </c>
      <c r="J8" s="53">
        <v>12</v>
      </c>
      <c r="K8" s="272">
        <f t="shared" si="0"/>
        <v>0</v>
      </c>
      <c r="L8" s="272"/>
      <c r="M8" s="273">
        <f t="shared" si="1"/>
        <v>24</v>
      </c>
      <c r="N8" s="273"/>
      <c r="P8" s="108" t="b">
        <v>0</v>
      </c>
      <c r="Q8" s="108" t="b">
        <v>0</v>
      </c>
    </row>
    <row r="9" spans="2:17" s="2" customFormat="1" ht="27.65" customHeight="1" x14ac:dyDescent="0.35">
      <c r="B9" s="39"/>
      <c r="C9" s="271" t="str">
        <f>"Schedule C   "&amp;SAM!D32</f>
        <v xml:space="preserve">Schedule C   </v>
      </c>
      <c r="D9" s="271"/>
      <c r="E9" s="232">
        <f>SAM!I45</f>
        <v>0</v>
      </c>
      <c r="F9" s="53">
        <v>12</v>
      </c>
      <c r="G9" s="40"/>
      <c r="H9" s="106"/>
      <c r="I9" s="232">
        <f>SAM!L45</f>
        <v>0</v>
      </c>
      <c r="J9" s="53">
        <v>12</v>
      </c>
      <c r="K9" s="272">
        <f t="shared" si="0"/>
        <v>0</v>
      </c>
      <c r="L9" s="272"/>
      <c r="M9" s="273">
        <f t="shared" si="1"/>
        <v>24</v>
      </c>
      <c r="N9" s="273"/>
      <c r="P9" s="108" t="b">
        <v>0</v>
      </c>
      <c r="Q9" s="108" t="b">
        <v>0</v>
      </c>
    </row>
    <row r="10" spans="2:17" s="2" customFormat="1" ht="27.65" customHeight="1" x14ac:dyDescent="0.35">
      <c r="B10" s="39"/>
      <c r="C10" s="271" t="str">
        <f>"Schedule C   "&amp;SAM!D47</f>
        <v xml:space="preserve">Schedule C   </v>
      </c>
      <c r="D10" s="271"/>
      <c r="E10" s="232">
        <f>SAM!I60</f>
        <v>0</v>
      </c>
      <c r="F10" s="53">
        <v>12</v>
      </c>
      <c r="G10" s="40"/>
      <c r="H10" s="106"/>
      <c r="I10" s="232">
        <f>SAM!L60</f>
        <v>0</v>
      </c>
      <c r="J10" s="53">
        <v>12</v>
      </c>
      <c r="K10" s="272">
        <f t="shared" si="0"/>
        <v>0</v>
      </c>
      <c r="L10" s="272"/>
      <c r="M10" s="273">
        <f t="shared" si="1"/>
        <v>24</v>
      </c>
      <c r="N10" s="273"/>
      <c r="P10" s="108" t="b">
        <v>0</v>
      </c>
      <c r="Q10" s="108" t="b">
        <v>0</v>
      </c>
    </row>
    <row r="11" spans="2:17" s="2" customFormat="1" ht="27.65" customHeight="1" x14ac:dyDescent="0.35">
      <c r="B11" s="39"/>
      <c r="C11" s="271" t="str">
        <f>"Schedule C   "&amp;SAM!D65</f>
        <v xml:space="preserve">Schedule C   </v>
      </c>
      <c r="D11" s="271"/>
      <c r="E11" s="232">
        <f>SAM!I79</f>
        <v>0</v>
      </c>
      <c r="F11" s="53">
        <v>12</v>
      </c>
      <c r="G11" s="40"/>
      <c r="H11" s="106"/>
      <c r="I11" s="232">
        <f>SAM!L79</f>
        <v>0</v>
      </c>
      <c r="J11" s="53">
        <v>12</v>
      </c>
      <c r="K11" s="272">
        <f t="shared" si="0"/>
        <v>0</v>
      </c>
      <c r="L11" s="272"/>
      <c r="M11" s="273">
        <f t="shared" si="1"/>
        <v>24</v>
      </c>
      <c r="N11" s="273"/>
      <c r="P11" s="108" t="b">
        <v>0</v>
      </c>
      <c r="Q11" s="108" t="b">
        <v>0</v>
      </c>
    </row>
    <row r="12" spans="2:17" s="2" customFormat="1" ht="27.65" customHeight="1" x14ac:dyDescent="0.35">
      <c r="B12" s="39"/>
      <c r="C12" s="271" t="s">
        <v>95</v>
      </c>
      <c r="D12" s="271"/>
      <c r="E12" s="232">
        <f>SAM!I86</f>
        <v>0</v>
      </c>
      <c r="F12" s="53">
        <v>12</v>
      </c>
      <c r="G12" s="40"/>
      <c r="H12" s="106"/>
      <c r="I12" s="232">
        <f>SAM!L86</f>
        <v>0</v>
      </c>
      <c r="J12" s="53">
        <v>12</v>
      </c>
      <c r="K12" s="272">
        <f t="shared" si="0"/>
        <v>0</v>
      </c>
      <c r="L12" s="272"/>
      <c r="M12" s="273">
        <f t="shared" si="1"/>
        <v>24</v>
      </c>
      <c r="N12" s="273"/>
      <c r="P12" s="108" t="b">
        <v>0</v>
      </c>
      <c r="Q12" s="108" t="b">
        <v>0</v>
      </c>
    </row>
    <row r="13" spans="2:17" s="2" customFormat="1" ht="27.65" customHeight="1" x14ac:dyDescent="0.35">
      <c r="B13" s="39"/>
      <c r="C13" s="271" t="s">
        <v>96</v>
      </c>
      <c r="D13" s="271"/>
      <c r="E13" s="232">
        <f>SAM!I95</f>
        <v>0</v>
      </c>
      <c r="F13" s="53">
        <v>12</v>
      </c>
      <c r="G13" s="40"/>
      <c r="H13" s="106"/>
      <c r="I13" s="232">
        <f>SAM!L95</f>
        <v>0</v>
      </c>
      <c r="J13" s="53">
        <v>12</v>
      </c>
      <c r="K13" s="272">
        <f t="shared" si="0"/>
        <v>0</v>
      </c>
      <c r="L13" s="272"/>
      <c r="M13" s="273">
        <f t="shared" si="1"/>
        <v>24</v>
      </c>
      <c r="N13" s="273"/>
      <c r="P13" s="108" t="b">
        <v>0</v>
      </c>
      <c r="Q13" s="108" t="b">
        <v>0</v>
      </c>
    </row>
    <row r="14" spans="2:17" s="2" customFormat="1" ht="27.65" customHeight="1" x14ac:dyDescent="0.35">
      <c r="B14" s="39"/>
      <c r="C14" s="271" t="s">
        <v>97</v>
      </c>
      <c r="D14" s="271"/>
      <c r="E14" s="232">
        <f>SAM!I108</f>
        <v>0</v>
      </c>
      <c r="F14" s="53">
        <v>12</v>
      </c>
      <c r="G14" s="40"/>
      <c r="H14" s="106"/>
      <c r="I14" s="232">
        <f>SAM!L108</f>
        <v>0</v>
      </c>
      <c r="J14" s="53">
        <v>12</v>
      </c>
      <c r="K14" s="272">
        <f t="shared" si="0"/>
        <v>0</v>
      </c>
      <c r="L14" s="272"/>
      <c r="M14" s="273">
        <f t="shared" si="1"/>
        <v>24</v>
      </c>
      <c r="N14" s="273"/>
      <c r="P14" s="108" t="b">
        <v>0</v>
      </c>
      <c r="Q14" s="108" t="b">
        <v>0</v>
      </c>
    </row>
    <row r="15" spans="2:17" ht="30" customHeight="1" x14ac:dyDescent="0.35">
      <c r="B15" s="279" t="s">
        <v>98</v>
      </c>
      <c r="C15" s="279"/>
      <c r="D15" s="279"/>
      <c r="E15" s="279"/>
      <c r="F15" s="279"/>
      <c r="G15" s="5"/>
      <c r="H15" s="5"/>
      <c r="I15" s="5"/>
      <c r="J15" s="5"/>
      <c r="K15" s="5"/>
      <c r="L15" s="5"/>
      <c r="M15" s="5"/>
      <c r="N15" s="5"/>
    </row>
    <row r="16" spans="2:17" s="2" customFormat="1" ht="27.65" customHeight="1" x14ac:dyDescent="0.35">
      <c r="B16" s="39"/>
      <c r="C16" s="271" t="str">
        <f>"Schedule K-1   "&amp;SAM!E113</f>
        <v xml:space="preserve">Schedule K-1   </v>
      </c>
      <c r="D16" s="271"/>
      <c r="E16" s="232">
        <f>SAM!I121</f>
        <v>0</v>
      </c>
      <c r="F16" s="53">
        <v>12</v>
      </c>
      <c r="G16" s="40"/>
      <c r="H16" s="106"/>
      <c r="I16" s="232">
        <f>SAM!L121</f>
        <v>0</v>
      </c>
      <c r="J16" s="53">
        <v>12</v>
      </c>
      <c r="K16" s="272">
        <f t="shared" ref="K16:K18" si="2">IFERROR((IF(P16,0,E16)+IF(Q16,0,I16))/M16,0)</f>
        <v>0</v>
      </c>
      <c r="L16" s="272"/>
      <c r="M16" s="273">
        <f t="shared" ref="M16:M18" si="3">IF(P16,0,F16)+IF(Q16,0,J16)</f>
        <v>24</v>
      </c>
      <c r="N16" s="273"/>
      <c r="P16" s="108" t="b">
        <v>0</v>
      </c>
      <c r="Q16" s="108" t="b">
        <v>0</v>
      </c>
    </row>
    <row r="17" spans="2:17" s="2" customFormat="1" ht="27.65" customHeight="1" x14ac:dyDescent="0.35">
      <c r="B17" s="39"/>
      <c r="C17" s="271" t="str">
        <f>"W-2 Wages   "&amp;SAM!E113</f>
        <v xml:space="preserve">W-2 Wages   </v>
      </c>
      <c r="D17" s="271"/>
      <c r="E17" s="232">
        <f>SAM!I125</f>
        <v>0</v>
      </c>
      <c r="F17" s="53">
        <v>12</v>
      </c>
      <c r="G17" s="40"/>
      <c r="H17" s="106"/>
      <c r="I17" s="232">
        <f>SAM!L125</f>
        <v>0</v>
      </c>
      <c r="J17" s="53">
        <v>12</v>
      </c>
      <c r="K17" s="272">
        <f t="shared" si="2"/>
        <v>0</v>
      </c>
      <c r="L17" s="272"/>
      <c r="M17" s="273">
        <f t="shared" si="3"/>
        <v>24</v>
      </c>
      <c r="N17" s="273"/>
      <c r="P17" s="108" t="b">
        <v>0</v>
      </c>
      <c r="Q17" s="108" t="b">
        <v>0</v>
      </c>
    </row>
    <row r="18" spans="2:17" s="2" customFormat="1" ht="27.65" customHeight="1" x14ac:dyDescent="0.35">
      <c r="B18" s="39"/>
      <c r="C18" s="271" t="str">
        <f>"Form 1065   "&amp;SAM!E113</f>
        <v xml:space="preserve">Form 1065   </v>
      </c>
      <c r="D18" s="271"/>
      <c r="E18" s="232">
        <f>SAM!I142</f>
        <v>0</v>
      </c>
      <c r="F18" s="53">
        <v>12</v>
      </c>
      <c r="G18" s="40"/>
      <c r="H18" s="106"/>
      <c r="I18" s="232">
        <f>SAM!L142</f>
        <v>0</v>
      </c>
      <c r="J18" s="53">
        <v>12</v>
      </c>
      <c r="K18" s="272">
        <f t="shared" si="2"/>
        <v>0</v>
      </c>
      <c r="L18" s="272"/>
      <c r="M18" s="273">
        <f t="shared" si="3"/>
        <v>24</v>
      </c>
      <c r="N18" s="273"/>
      <c r="P18" s="108" t="b">
        <v>0</v>
      </c>
      <c r="Q18" s="108" t="b">
        <v>0</v>
      </c>
    </row>
    <row r="19" spans="2:17" s="2" customFormat="1" ht="27.65" customHeight="1" x14ac:dyDescent="0.35">
      <c r="B19" s="39"/>
      <c r="C19" s="274" t="str">
        <f>"Partnership  "&amp;SAM!E113&amp;"  Subtotal"</f>
        <v>Partnership    Subtotal</v>
      </c>
      <c r="D19" s="275"/>
      <c r="E19" s="233">
        <f>SUMIF(P16:P18,FALSE,E16:E18)</f>
        <v>0</v>
      </c>
      <c r="F19" s="57"/>
      <c r="G19" s="58"/>
      <c r="H19" s="58"/>
      <c r="I19" s="233">
        <f>SUMIF(Q16:Q18,FALSE,I16:I18)</f>
        <v>0</v>
      </c>
      <c r="J19" s="57"/>
      <c r="K19" s="276">
        <f>K16+K17+K18</f>
        <v>0</v>
      </c>
      <c r="L19" s="276"/>
      <c r="M19" s="277"/>
      <c r="N19" s="278"/>
      <c r="P19" s="108"/>
      <c r="Q19" s="108"/>
    </row>
    <row r="20" spans="2:17" s="2" customFormat="1" ht="27.65" customHeight="1" x14ac:dyDescent="0.35">
      <c r="B20" s="39"/>
      <c r="C20" s="271" t="str">
        <f>"Schedule K-1   "&amp;SAM!E145</f>
        <v xml:space="preserve">Schedule K-1   </v>
      </c>
      <c r="D20" s="271"/>
      <c r="E20" s="232">
        <f>SAM!I153</f>
        <v>0</v>
      </c>
      <c r="F20" s="53">
        <v>12</v>
      </c>
      <c r="G20" s="40"/>
      <c r="H20" s="106"/>
      <c r="I20" s="232">
        <f>SAM!L153</f>
        <v>0</v>
      </c>
      <c r="J20" s="53">
        <v>12</v>
      </c>
      <c r="K20" s="272">
        <f t="shared" ref="K20:K22" si="4">IFERROR((IF(P20,0,E20)+IF(Q20,0,I20))/M20,0)</f>
        <v>0</v>
      </c>
      <c r="L20" s="272"/>
      <c r="M20" s="273">
        <f t="shared" ref="M20:M22" si="5">IF(P20,0,F20)+IF(Q20,0,J20)</f>
        <v>24</v>
      </c>
      <c r="N20" s="273"/>
      <c r="P20" s="108" t="b">
        <v>0</v>
      </c>
      <c r="Q20" s="108" t="b">
        <v>0</v>
      </c>
    </row>
    <row r="21" spans="2:17" s="2" customFormat="1" ht="27.65" customHeight="1" x14ac:dyDescent="0.35">
      <c r="B21" s="39"/>
      <c r="C21" s="271" t="str">
        <f>"W-2 Wages   "&amp;SAM!E145</f>
        <v xml:space="preserve">W-2 Wages   </v>
      </c>
      <c r="D21" s="271"/>
      <c r="E21" s="232">
        <f>SAM!I157</f>
        <v>0</v>
      </c>
      <c r="F21" s="53">
        <v>12</v>
      </c>
      <c r="G21" s="40"/>
      <c r="H21" s="106"/>
      <c r="I21" s="232">
        <f>SAM!L157</f>
        <v>0</v>
      </c>
      <c r="J21" s="53">
        <v>12</v>
      </c>
      <c r="K21" s="272">
        <f t="shared" si="4"/>
        <v>0</v>
      </c>
      <c r="L21" s="272"/>
      <c r="M21" s="273">
        <f t="shared" si="5"/>
        <v>24</v>
      </c>
      <c r="N21" s="273"/>
      <c r="P21" s="108" t="b">
        <v>0</v>
      </c>
      <c r="Q21" s="108" t="b">
        <v>0</v>
      </c>
    </row>
    <row r="22" spans="2:17" s="2" customFormat="1" ht="27.65" customHeight="1" x14ac:dyDescent="0.35">
      <c r="B22" s="39"/>
      <c r="C22" s="271" t="str">
        <f>"Form 1065   "&amp;SAM!E145</f>
        <v xml:space="preserve">Form 1065   </v>
      </c>
      <c r="D22" s="271"/>
      <c r="E22" s="232">
        <f>SAM!I174</f>
        <v>0</v>
      </c>
      <c r="F22" s="53">
        <v>12</v>
      </c>
      <c r="G22" s="40"/>
      <c r="H22" s="106"/>
      <c r="I22" s="232">
        <f>SAM!L174</f>
        <v>0</v>
      </c>
      <c r="J22" s="53">
        <v>12</v>
      </c>
      <c r="K22" s="272">
        <f t="shared" si="4"/>
        <v>0</v>
      </c>
      <c r="L22" s="272"/>
      <c r="M22" s="273">
        <f t="shared" si="5"/>
        <v>24</v>
      </c>
      <c r="N22" s="273"/>
      <c r="P22" s="108" t="b">
        <v>0</v>
      </c>
      <c r="Q22" s="108" t="b">
        <v>0</v>
      </c>
    </row>
    <row r="23" spans="2:17" s="2" customFormat="1" ht="27.65" customHeight="1" x14ac:dyDescent="0.35">
      <c r="B23" s="39"/>
      <c r="C23" s="274" t="str">
        <f>"Partnership  "&amp;SAM!E145&amp;"  Subtotal"</f>
        <v>Partnership    Subtotal</v>
      </c>
      <c r="D23" s="275"/>
      <c r="E23" s="233">
        <f>SUMIF(P20:P22,FALSE,E20:E22)</f>
        <v>0</v>
      </c>
      <c r="F23" s="57"/>
      <c r="G23" s="58"/>
      <c r="H23" s="58"/>
      <c r="I23" s="233">
        <f>SUMIF(Q20:Q22,FALSE,I20:I22)</f>
        <v>0</v>
      </c>
      <c r="J23" s="57"/>
      <c r="K23" s="276">
        <f>K20+K21+K22</f>
        <v>0</v>
      </c>
      <c r="L23" s="276"/>
      <c r="M23" s="277"/>
      <c r="N23" s="278"/>
      <c r="P23" s="108"/>
      <c r="Q23" s="108"/>
    </row>
    <row r="24" spans="2:17" s="2" customFormat="1" ht="27.65" customHeight="1" x14ac:dyDescent="0.35">
      <c r="B24" s="39"/>
      <c r="C24" s="271" t="str">
        <f>"Schedule K-1   "&amp;SAM!E177</f>
        <v xml:space="preserve">Schedule K-1   </v>
      </c>
      <c r="D24" s="271"/>
      <c r="E24" s="232">
        <f>SAM!I185</f>
        <v>0</v>
      </c>
      <c r="F24" s="53">
        <v>12</v>
      </c>
      <c r="G24" s="40"/>
      <c r="H24" s="106"/>
      <c r="I24" s="232">
        <f>SAM!L185</f>
        <v>0</v>
      </c>
      <c r="J24" s="53">
        <v>12</v>
      </c>
      <c r="K24" s="272">
        <f t="shared" ref="K24:K26" si="6">IFERROR((IF(P24,0,E24)+IF(Q24,0,I24))/M24,0)</f>
        <v>0</v>
      </c>
      <c r="L24" s="272"/>
      <c r="M24" s="273">
        <f t="shared" ref="M24:M26" si="7">IF(P24,0,F24)+IF(Q24,0,J24)</f>
        <v>24</v>
      </c>
      <c r="N24" s="273"/>
      <c r="P24" s="108" t="b">
        <v>0</v>
      </c>
      <c r="Q24" s="108" t="b">
        <v>0</v>
      </c>
    </row>
    <row r="25" spans="2:17" s="2" customFormat="1" ht="27.65" customHeight="1" x14ac:dyDescent="0.35">
      <c r="B25" s="39"/>
      <c r="C25" s="271" t="str">
        <f>"W-2 Wages   "&amp;SAM!E177</f>
        <v xml:space="preserve">W-2 Wages   </v>
      </c>
      <c r="D25" s="271"/>
      <c r="E25" s="232">
        <f>SAM!I189</f>
        <v>0</v>
      </c>
      <c r="F25" s="53">
        <v>12</v>
      </c>
      <c r="G25" s="40"/>
      <c r="H25" s="106"/>
      <c r="I25" s="232">
        <f>SAM!L189</f>
        <v>0</v>
      </c>
      <c r="J25" s="53">
        <v>12</v>
      </c>
      <c r="K25" s="272">
        <f t="shared" si="6"/>
        <v>0</v>
      </c>
      <c r="L25" s="272"/>
      <c r="M25" s="273">
        <f t="shared" si="7"/>
        <v>24</v>
      </c>
      <c r="N25" s="273"/>
      <c r="P25" s="108" t="b">
        <v>0</v>
      </c>
      <c r="Q25" s="108" t="b">
        <v>0</v>
      </c>
    </row>
    <row r="26" spans="2:17" s="2" customFormat="1" ht="27.65" customHeight="1" x14ac:dyDescent="0.35">
      <c r="B26" s="39"/>
      <c r="C26" s="271" t="str">
        <f>"Form 1065   "&amp;SAM!E177</f>
        <v xml:space="preserve">Form 1065   </v>
      </c>
      <c r="D26" s="271"/>
      <c r="E26" s="232">
        <f>SAM!I206</f>
        <v>0</v>
      </c>
      <c r="F26" s="53">
        <v>12</v>
      </c>
      <c r="G26" s="40"/>
      <c r="H26" s="106"/>
      <c r="I26" s="232">
        <f>SAM!L206</f>
        <v>0</v>
      </c>
      <c r="J26" s="53">
        <v>12</v>
      </c>
      <c r="K26" s="272">
        <f t="shared" si="6"/>
        <v>0</v>
      </c>
      <c r="L26" s="272"/>
      <c r="M26" s="273">
        <f t="shared" si="7"/>
        <v>24</v>
      </c>
      <c r="N26" s="273"/>
      <c r="P26" s="108" t="b">
        <v>0</v>
      </c>
      <c r="Q26" s="108" t="b">
        <v>0</v>
      </c>
    </row>
    <row r="27" spans="2:17" s="2" customFormat="1" ht="27.65" customHeight="1" x14ac:dyDescent="0.35">
      <c r="B27" s="39"/>
      <c r="C27" s="274" t="str">
        <f>"Partnership  "&amp;SAM!E177&amp;"  Subtotal"</f>
        <v>Partnership    Subtotal</v>
      </c>
      <c r="D27" s="275"/>
      <c r="E27" s="233">
        <f>SUMIF(P24:P26,FALSE,E24:E26)</f>
        <v>0</v>
      </c>
      <c r="F27" s="57"/>
      <c r="G27" s="58"/>
      <c r="H27" s="58"/>
      <c r="I27" s="233">
        <f>SUMIF(Q24:Q26,FALSE,I24:I26)</f>
        <v>0</v>
      </c>
      <c r="J27" s="57"/>
      <c r="K27" s="276">
        <f>K24+K25+K26</f>
        <v>0</v>
      </c>
      <c r="L27" s="276"/>
      <c r="M27" s="277"/>
      <c r="N27" s="278"/>
      <c r="P27" s="108"/>
      <c r="Q27" s="108"/>
    </row>
    <row r="28" spans="2:17" s="2" customFormat="1" ht="27.65" customHeight="1" x14ac:dyDescent="0.35">
      <c r="B28" s="39"/>
      <c r="C28" s="271" t="str">
        <f>"Schedule K-1   "&amp;SAM!E209</f>
        <v xml:space="preserve">Schedule K-1   </v>
      </c>
      <c r="D28" s="271"/>
      <c r="E28" s="232">
        <f>SAM!I217</f>
        <v>0</v>
      </c>
      <c r="F28" s="53">
        <v>12</v>
      </c>
      <c r="G28" s="40"/>
      <c r="H28" s="106"/>
      <c r="I28" s="232">
        <f>SAM!L217</f>
        <v>0</v>
      </c>
      <c r="J28" s="53">
        <v>12</v>
      </c>
      <c r="K28" s="272">
        <f t="shared" ref="K28:K30" si="8">IFERROR((IF(P28,0,E28)+IF(Q28,0,I28))/M28,0)</f>
        <v>0</v>
      </c>
      <c r="L28" s="272"/>
      <c r="M28" s="273">
        <f t="shared" ref="M28:M30" si="9">IF(P28,0,F28)+IF(Q28,0,J28)</f>
        <v>24</v>
      </c>
      <c r="N28" s="273"/>
      <c r="P28" s="108" t="b">
        <v>0</v>
      </c>
      <c r="Q28" s="108" t="b">
        <v>0</v>
      </c>
    </row>
    <row r="29" spans="2:17" s="2" customFormat="1" ht="27.65" customHeight="1" x14ac:dyDescent="0.35">
      <c r="B29" s="39"/>
      <c r="C29" s="271" t="str">
        <f>"W-2 Wages   "&amp;SAM!E209</f>
        <v xml:space="preserve">W-2 Wages   </v>
      </c>
      <c r="D29" s="271"/>
      <c r="E29" s="232">
        <f>SAM!I221</f>
        <v>0</v>
      </c>
      <c r="F29" s="53">
        <v>12</v>
      </c>
      <c r="G29" s="40"/>
      <c r="H29" s="106"/>
      <c r="I29" s="232">
        <f>SAM!L221</f>
        <v>0</v>
      </c>
      <c r="J29" s="53">
        <v>12</v>
      </c>
      <c r="K29" s="272">
        <f t="shared" si="8"/>
        <v>0</v>
      </c>
      <c r="L29" s="272"/>
      <c r="M29" s="273">
        <f t="shared" si="9"/>
        <v>24</v>
      </c>
      <c r="N29" s="273"/>
      <c r="P29" s="108" t="b">
        <v>0</v>
      </c>
      <c r="Q29" s="108" t="b">
        <v>0</v>
      </c>
    </row>
    <row r="30" spans="2:17" s="2" customFormat="1" ht="27.65" customHeight="1" x14ac:dyDescent="0.35">
      <c r="B30" s="39"/>
      <c r="C30" s="271" t="str">
        <f>"Form 1065   "&amp;SAM!E209</f>
        <v xml:space="preserve">Form 1065   </v>
      </c>
      <c r="D30" s="271"/>
      <c r="E30" s="232">
        <f>SAM!I238</f>
        <v>0</v>
      </c>
      <c r="F30" s="53">
        <v>12</v>
      </c>
      <c r="G30" s="40"/>
      <c r="H30" s="106"/>
      <c r="I30" s="232">
        <f>SAM!L238</f>
        <v>0</v>
      </c>
      <c r="J30" s="53">
        <v>12</v>
      </c>
      <c r="K30" s="272">
        <f t="shared" si="8"/>
        <v>0</v>
      </c>
      <c r="L30" s="272"/>
      <c r="M30" s="273">
        <f t="shared" si="9"/>
        <v>24</v>
      </c>
      <c r="N30" s="273"/>
      <c r="P30" s="108" t="b">
        <v>0</v>
      </c>
      <c r="Q30" s="108" t="b">
        <v>0</v>
      </c>
    </row>
    <row r="31" spans="2:17" s="2" customFormat="1" ht="27.65" customHeight="1" x14ac:dyDescent="0.35">
      <c r="B31" s="39"/>
      <c r="C31" s="274" t="str">
        <f>"Partnership  "&amp;SAM!E209&amp;"  Subtotal"</f>
        <v>Partnership    Subtotal</v>
      </c>
      <c r="D31" s="275"/>
      <c r="E31" s="233">
        <f>SUMIF(P28:P30,FALSE,E28:E30)</f>
        <v>0</v>
      </c>
      <c r="F31" s="57"/>
      <c r="G31" s="58"/>
      <c r="H31" s="58"/>
      <c r="I31" s="233">
        <f>SUMIF(Q28:Q30,FALSE,I28:I30)</f>
        <v>0</v>
      </c>
      <c r="J31" s="57"/>
      <c r="K31" s="276">
        <f>K28+K29+K30</f>
        <v>0</v>
      </c>
      <c r="L31" s="276"/>
      <c r="M31" s="277"/>
      <c r="N31" s="278"/>
      <c r="P31" s="108"/>
      <c r="Q31" s="108"/>
    </row>
    <row r="32" spans="2:17" s="2" customFormat="1" ht="27.65" customHeight="1" x14ac:dyDescent="0.35">
      <c r="B32" s="39"/>
      <c r="C32" s="271" t="str">
        <f>"Schedule K-1   "&amp;SAM!E243</f>
        <v xml:space="preserve">Schedule K-1   </v>
      </c>
      <c r="D32" s="271"/>
      <c r="E32" s="232">
        <f>SAM!I250</f>
        <v>0</v>
      </c>
      <c r="F32" s="53">
        <v>12</v>
      </c>
      <c r="G32" s="40"/>
      <c r="H32" s="106"/>
      <c r="I32" s="232">
        <f>SAM!L250</f>
        <v>0</v>
      </c>
      <c r="J32" s="53">
        <v>12</v>
      </c>
      <c r="K32" s="272">
        <f t="shared" ref="K32:K34" si="10">IFERROR((IF(P32,0,E32)+IF(Q32,0,I32))/M32,0)</f>
        <v>0</v>
      </c>
      <c r="L32" s="272"/>
      <c r="M32" s="273">
        <f t="shared" ref="M32:M34" si="11">IF(P32,0,F32)+IF(Q32,0,J32)</f>
        <v>24</v>
      </c>
      <c r="N32" s="273"/>
      <c r="P32" s="108" t="b">
        <v>0</v>
      </c>
      <c r="Q32" s="108" t="b">
        <v>0</v>
      </c>
    </row>
    <row r="33" spans="2:17" s="2" customFormat="1" ht="27.65" customHeight="1" x14ac:dyDescent="0.35">
      <c r="B33" s="39"/>
      <c r="C33" s="271" t="str">
        <f>"W-2 Wages   "&amp;SAM!E243</f>
        <v xml:space="preserve">W-2 Wages   </v>
      </c>
      <c r="D33" s="271"/>
      <c r="E33" s="232">
        <f>SAM!I254</f>
        <v>0</v>
      </c>
      <c r="F33" s="53">
        <v>12</v>
      </c>
      <c r="G33" s="40"/>
      <c r="H33" s="106"/>
      <c r="I33" s="232">
        <f>SAM!L254</f>
        <v>0</v>
      </c>
      <c r="J33" s="53">
        <v>12</v>
      </c>
      <c r="K33" s="272">
        <f t="shared" si="10"/>
        <v>0</v>
      </c>
      <c r="L33" s="272"/>
      <c r="M33" s="273">
        <f t="shared" si="11"/>
        <v>24</v>
      </c>
      <c r="N33" s="273"/>
      <c r="P33" s="108" t="b">
        <v>0</v>
      </c>
      <c r="Q33" s="108" t="b">
        <v>0</v>
      </c>
    </row>
    <row r="34" spans="2:17" s="2" customFormat="1" ht="27.65" customHeight="1" x14ac:dyDescent="0.35">
      <c r="B34" s="39"/>
      <c r="C34" s="271" t="str">
        <f>"Form 1120S   "&amp;SAM!E243</f>
        <v xml:space="preserve">Form 1120S   </v>
      </c>
      <c r="D34" s="271"/>
      <c r="E34" s="232">
        <f>SAM!I270</f>
        <v>0</v>
      </c>
      <c r="F34" s="53">
        <v>12</v>
      </c>
      <c r="G34" s="40"/>
      <c r="H34" s="106"/>
      <c r="I34" s="232">
        <f>SAM!L270</f>
        <v>0</v>
      </c>
      <c r="J34" s="53">
        <v>12</v>
      </c>
      <c r="K34" s="272">
        <f t="shared" si="10"/>
        <v>0</v>
      </c>
      <c r="L34" s="272"/>
      <c r="M34" s="273">
        <f t="shared" si="11"/>
        <v>24</v>
      </c>
      <c r="N34" s="273"/>
      <c r="P34" s="108" t="b">
        <v>0</v>
      </c>
      <c r="Q34" s="108" t="b">
        <v>0</v>
      </c>
    </row>
    <row r="35" spans="2:17" s="2" customFormat="1" ht="27.65" customHeight="1" x14ac:dyDescent="0.35">
      <c r="B35" s="39"/>
      <c r="C35" s="274" t="str">
        <f>"S Corporation  "&amp;SAM!E243&amp;"  Subtotal"</f>
        <v>S Corporation    Subtotal</v>
      </c>
      <c r="D35" s="275"/>
      <c r="E35" s="233">
        <f>SUMIF(P32:P34,FALSE,E32:E34)</f>
        <v>0</v>
      </c>
      <c r="F35" s="57"/>
      <c r="G35" s="58"/>
      <c r="H35" s="58"/>
      <c r="I35" s="233">
        <f>SUMIF(Q32:Q34,FALSE,I32:I34)</f>
        <v>0</v>
      </c>
      <c r="J35" s="57"/>
      <c r="K35" s="276">
        <f>ROUND(K32,2)+ROUND(K33,2)+ROUND(K34,2)</f>
        <v>0</v>
      </c>
      <c r="L35" s="276"/>
      <c r="M35" s="277"/>
      <c r="N35" s="278"/>
      <c r="P35" s="108"/>
      <c r="Q35" s="108"/>
    </row>
    <row r="36" spans="2:17" s="2" customFormat="1" ht="27.65" customHeight="1" x14ac:dyDescent="0.35">
      <c r="B36" s="39"/>
      <c r="C36" s="271" t="str">
        <f>"Schedule K-1   "&amp;SAM!E273</f>
        <v xml:space="preserve">Schedule K-1   </v>
      </c>
      <c r="D36" s="271"/>
      <c r="E36" s="232">
        <f>SAM!I280</f>
        <v>0</v>
      </c>
      <c r="F36" s="53">
        <v>12</v>
      </c>
      <c r="G36" s="40"/>
      <c r="H36" s="106"/>
      <c r="I36" s="232">
        <f>SAM!L280</f>
        <v>0</v>
      </c>
      <c r="J36" s="53">
        <v>12</v>
      </c>
      <c r="K36" s="272">
        <f t="shared" ref="K36:K38" si="12">IFERROR((IF(P36,0,E36)+IF(Q36,0,I36))/M36,0)</f>
        <v>0</v>
      </c>
      <c r="L36" s="272"/>
      <c r="M36" s="273">
        <f t="shared" ref="M36:M38" si="13">IF(P36,0,F36)+IF(Q36,0,J36)</f>
        <v>24</v>
      </c>
      <c r="N36" s="273"/>
      <c r="P36" s="108" t="b">
        <v>0</v>
      </c>
      <c r="Q36" s="108" t="b">
        <v>0</v>
      </c>
    </row>
    <row r="37" spans="2:17" s="2" customFormat="1" ht="27.65" customHeight="1" x14ac:dyDescent="0.35">
      <c r="B37" s="39"/>
      <c r="C37" s="271" t="str">
        <f>"W-2 Wages   "&amp;SAM!E273</f>
        <v xml:space="preserve">W-2 Wages   </v>
      </c>
      <c r="D37" s="271"/>
      <c r="E37" s="232">
        <f>SAM!I284</f>
        <v>0</v>
      </c>
      <c r="F37" s="53">
        <v>12</v>
      </c>
      <c r="G37" s="40"/>
      <c r="H37" s="106"/>
      <c r="I37" s="232">
        <f>SAM!L284</f>
        <v>0</v>
      </c>
      <c r="J37" s="53">
        <v>12</v>
      </c>
      <c r="K37" s="272">
        <f t="shared" si="12"/>
        <v>0</v>
      </c>
      <c r="L37" s="272"/>
      <c r="M37" s="273">
        <f t="shared" si="13"/>
        <v>24</v>
      </c>
      <c r="N37" s="273"/>
      <c r="P37" s="108" t="b">
        <v>0</v>
      </c>
      <c r="Q37" s="108" t="b">
        <v>0</v>
      </c>
    </row>
    <row r="38" spans="2:17" s="2" customFormat="1" ht="27.65" customHeight="1" x14ac:dyDescent="0.35">
      <c r="B38" s="39"/>
      <c r="C38" s="271" t="str">
        <f>"Form 1120S   "&amp;SAM!E273</f>
        <v xml:space="preserve">Form 1120S   </v>
      </c>
      <c r="D38" s="271"/>
      <c r="E38" s="232">
        <f>SAM!I300</f>
        <v>0</v>
      </c>
      <c r="F38" s="53">
        <v>12</v>
      </c>
      <c r="G38" s="40"/>
      <c r="H38" s="106"/>
      <c r="I38" s="232">
        <f>SAM!L300</f>
        <v>0</v>
      </c>
      <c r="J38" s="53">
        <v>12</v>
      </c>
      <c r="K38" s="272">
        <f t="shared" si="12"/>
        <v>0</v>
      </c>
      <c r="L38" s="272"/>
      <c r="M38" s="273">
        <f t="shared" si="13"/>
        <v>24</v>
      </c>
      <c r="N38" s="273"/>
      <c r="P38" s="108" t="b">
        <v>0</v>
      </c>
      <c r="Q38" s="108" t="b">
        <v>0</v>
      </c>
    </row>
    <row r="39" spans="2:17" s="2" customFormat="1" ht="27.65" customHeight="1" x14ac:dyDescent="0.35">
      <c r="B39" s="39"/>
      <c r="C39" s="274" t="str">
        <f>"S Corporation  "&amp;SAM!E273&amp;"  Subtotal"</f>
        <v>S Corporation    Subtotal</v>
      </c>
      <c r="D39" s="275"/>
      <c r="E39" s="233">
        <f>SUMIF(P36:P38,FALSE,E36:E38)</f>
        <v>0</v>
      </c>
      <c r="F39" s="57"/>
      <c r="G39" s="58"/>
      <c r="H39" s="58"/>
      <c r="I39" s="233">
        <f>SUMIF(Q36:Q38,FALSE,I36:I38)</f>
        <v>0</v>
      </c>
      <c r="J39" s="57"/>
      <c r="K39" s="276">
        <f>ROUND(K36,2)+ROUND(K37,2)+ROUND(K38,2)</f>
        <v>0</v>
      </c>
      <c r="L39" s="276"/>
      <c r="M39" s="277"/>
      <c r="N39" s="278"/>
      <c r="P39" s="108"/>
      <c r="Q39" s="108"/>
    </row>
    <row r="40" spans="2:17" s="2" customFormat="1" ht="27.65" customHeight="1" x14ac:dyDescent="0.35">
      <c r="B40" s="39"/>
      <c r="C40" s="271" t="str">
        <f>"Schedule K-1   "&amp;SAM!E303</f>
        <v xml:space="preserve">Schedule K-1   </v>
      </c>
      <c r="D40" s="271"/>
      <c r="E40" s="232">
        <f>SAM!I310</f>
        <v>0</v>
      </c>
      <c r="F40" s="53">
        <v>12</v>
      </c>
      <c r="G40" s="40"/>
      <c r="H40" s="106"/>
      <c r="I40" s="232">
        <f>SAM!L310</f>
        <v>0</v>
      </c>
      <c r="J40" s="53">
        <v>12</v>
      </c>
      <c r="K40" s="272">
        <f t="shared" ref="K40:K42" si="14">IFERROR((IF(P40,0,E40)+IF(Q40,0,I40))/M40,0)</f>
        <v>0</v>
      </c>
      <c r="L40" s="272"/>
      <c r="M40" s="273">
        <f t="shared" ref="M40:M42" si="15">IF(P40,0,F40)+IF(Q40,0,J40)</f>
        <v>24</v>
      </c>
      <c r="N40" s="273"/>
      <c r="P40" s="108" t="b">
        <v>0</v>
      </c>
      <c r="Q40" s="108" t="b">
        <v>0</v>
      </c>
    </row>
    <row r="41" spans="2:17" s="2" customFormat="1" ht="27.65" customHeight="1" x14ac:dyDescent="0.35">
      <c r="B41" s="39"/>
      <c r="C41" s="271" t="str">
        <f>"W-2 Wages   "&amp;SAM!E303</f>
        <v xml:space="preserve">W-2 Wages   </v>
      </c>
      <c r="D41" s="271"/>
      <c r="E41" s="232">
        <f>SAM!I314</f>
        <v>0</v>
      </c>
      <c r="F41" s="53">
        <v>12</v>
      </c>
      <c r="G41" s="40"/>
      <c r="H41" s="106"/>
      <c r="I41" s="232">
        <f>SAM!L314</f>
        <v>0</v>
      </c>
      <c r="J41" s="53">
        <v>12</v>
      </c>
      <c r="K41" s="272">
        <f t="shared" si="14"/>
        <v>0</v>
      </c>
      <c r="L41" s="272"/>
      <c r="M41" s="273">
        <f t="shared" si="15"/>
        <v>24</v>
      </c>
      <c r="N41" s="273"/>
      <c r="P41" s="108" t="b">
        <v>0</v>
      </c>
      <c r="Q41" s="108" t="b">
        <v>0</v>
      </c>
    </row>
    <row r="42" spans="2:17" s="2" customFormat="1" ht="27.65" customHeight="1" x14ac:dyDescent="0.35">
      <c r="B42" s="39"/>
      <c r="C42" s="271" t="str">
        <f>"Form 1120S   "&amp;SAM!E303</f>
        <v xml:space="preserve">Form 1120S   </v>
      </c>
      <c r="D42" s="271"/>
      <c r="E42" s="232">
        <f>SAM!I330</f>
        <v>0</v>
      </c>
      <c r="F42" s="53">
        <v>12</v>
      </c>
      <c r="G42" s="40"/>
      <c r="H42" s="106"/>
      <c r="I42" s="232">
        <f>SAM!L330</f>
        <v>0</v>
      </c>
      <c r="J42" s="53">
        <v>12</v>
      </c>
      <c r="K42" s="272">
        <f t="shared" si="14"/>
        <v>0</v>
      </c>
      <c r="L42" s="272"/>
      <c r="M42" s="273">
        <f t="shared" si="15"/>
        <v>24</v>
      </c>
      <c r="N42" s="273"/>
      <c r="P42" s="108" t="b">
        <v>0</v>
      </c>
      <c r="Q42" s="108" t="b">
        <v>0</v>
      </c>
    </row>
    <row r="43" spans="2:17" s="2" customFormat="1" ht="27.65" customHeight="1" x14ac:dyDescent="0.35">
      <c r="B43" s="39"/>
      <c r="C43" s="274" t="str">
        <f>"S Corporation  "&amp;SAM!E303&amp;"  Subtotal"</f>
        <v>S Corporation    Subtotal</v>
      </c>
      <c r="D43" s="275"/>
      <c r="E43" s="233">
        <f>SUMIF(P40:P42,FALSE,E40:E42)</f>
        <v>0</v>
      </c>
      <c r="F43" s="57"/>
      <c r="G43" s="58"/>
      <c r="H43" s="58"/>
      <c r="I43" s="233">
        <f>SUMIF(Q40:Q42,FALSE,I40:I42)</f>
        <v>0</v>
      </c>
      <c r="J43" s="57"/>
      <c r="K43" s="276">
        <f>ROUND(K40,2)+ROUND(K41,2)+ROUND(K42,2)</f>
        <v>0</v>
      </c>
      <c r="L43" s="276"/>
      <c r="M43" s="277"/>
      <c r="N43" s="278"/>
      <c r="P43" s="108"/>
      <c r="Q43" s="108"/>
    </row>
    <row r="44" spans="2:17" s="2" customFormat="1" ht="27.65" customHeight="1" x14ac:dyDescent="0.35">
      <c r="B44" s="39"/>
      <c r="C44" s="271" t="str">
        <f>"Schedule K-1   "&amp;SAM!E333</f>
        <v xml:space="preserve">Schedule K-1   </v>
      </c>
      <c r="D44" s="271"/>
      <c r="E44" s="232">
        <f>SAM!I340</f>
        <v>0</v>
      </c>
      <c r="F44" s="53">
        <v>12</v>
      </c>
      <c r="G44" s="40"/>
      <c r="H44" s="106"/>
      <c r="I44" s="232">
        <f>SAM!L340</f>
        <v>0</v>
      </c>
      <c r="J44" s="53">
        <v>12</v>
      </c>
      <c r="K44" s="272">
        <f t="shared" ref="K44:K46" si="16">IFERROR((IF(P44,0,E44)+IF(Q44,0,I44))/M44,0)</f>
        <v>0</v>
      </c>
      <c r="L44" s="272"/>
      <c r="M44" s="273">
        <f t="shared" ref="M44:M46" si="17">IF(P44,0,F44)+IF(Q44,0,J44)</f>
        <v>24</v>
      </c>
      <c r="N44" s="273"/>
      <c r="P44" s="108" t="b">
        <v>0</v>
      </c>
      <c r="Q44" s="108" t="b">
        <v>0</v>
      </c>
    </row>
    <row r="45" spans="2:17" s="2" customFormat="1" ht="27.65" customHeight="1" x14ac:dyDescent="0.35">
      <c r="B45" s="39"/>
      <c r="C45" s="271" t="str">
        <f>"W-2 Wages   "&amp;SAM!E333</f>
        <v xml:space="preserve">W-2 Wages   </v>
      </c>
      <c r="D45" s="271"/>
      <c r="E45" s="232">
        <f>SAM!I344</f>
        <v>0</v>
      </c>
      <c r="F45" s="53">
        <v>12</v>
      </c>
      <c r="G45" s="40"/>
      <c r="H45" s="106"/>
      <c r="I45" s="232">
        <f>SAM!L344</f>
        <v>0</v>
      </c>
      <c r="J45" s="53">
        <v>12</v>
      </c>
      <c r="K45" s="272">
        <f t="shared" si="16"/>
        <v>0</v>
      </c>
      <c r="L45" s="272"/>
      <c r="M45" s="273">
        <f t="shared" si="17"/>
        <v>24</v>
      </c>
      <c r="N45" s="273"/>
      <c r="P45" s="108" t="b">
        <v>0</v>
      </c>
      <c r="Q45" s="108" t="b">
        <v>0</v>
      </c>
    </row>
    <row r="46" spans="2:17" s="2" customFormat="1" ht="27.65" customHeight="1" x14ac:dyDescent="0.35">
      <c r="B46" s="39"/>
      <c r="C46" s="271" t="str">
        <f>"Form 1120S   "&amp;SAM!E333</f>
        <v xml:space="preserve">Form 1120S   </v>
      </c>
      <c r="D46" s="271"/>
      <c r="E46" s="232">
        <f>SAM!I360</f>
        <v>0</v>
      </c>
      <c r="F46" s="53">
        <v>12</v>
      </c>
      <c r="G46" s="40"/>
      <c r="H46" s="106"/>
      <c r="I46" s="232">
        <f>SAM!L360</f>
        <v>0</v>
      </c>
      <c r="J46" s="53">
        <v>12</v>
      </c>
      <c r="K46" s="272">
        <f t="shared" si="16"/>
        <v>0</v>
      </c>
      <c r="L46" s="272"/>
      <c r="M46" s="273">
        <f t="shared" si="17"/>
        <v>24</v>
      </c>
      <c r="N46" s="273"/>
      <c r="P46" s="108" t="b">
        <v>0</v>
      </c>
      <c r="Q46" s="108" t="b">
        <v>0</v>
      </c>
    </row>
    <row r="47" spans="2:17" s="2" customFormat="1" ht="27.65" customHeight="1" x14ac:dyDescent="0.35">
      <c r="B47" s="39"/>
      <c r="C47" s="274" t="str">
        <f>"S Corporation  "&amp;SAM!E333&amp;"  Subtotal"</f>
        <v>S Corporation    Subtotal</v>
      </c>
      <c r="D47" s="275"/>
      <c r="E47" s="233">
        <f>SUMIF(P44:P46,FALSE,E44:E46)</f>
        <v>0</v>
      </c>
      <c r="F47" s="57"/>
      <c r="G47" s="58"/>
      <c r="H47" s="58"/>
      <c r="I47" s="233">
        <f>SUMIF(Q44:Q46,FALSE,I44:I46)</f>
        <v>0</v>
      </c>
      <c r="J47" s="57"/>
      <c r="K47" s="276">
        <f>ROUND(K44,2)+ROUND(K45,2)+ROUND(K46,2)</f>
        <v>0</v>
      </c>
      <c r="L47" s="276"/>
      <c r="M47" s="277"/>
      <c r="N47" s="278"/>
      <c r="P47" s="108"/>
      <c r="Q47" s="108"/>
    </row>
    <row r="48" spans="2:17" ht="30" customHeight="1" x14ac:dyDescent="0.35">
      <c r="B48" s="279" t="s">
        <v>99</v>
      </c>
      <c r="C48" s="279"/>
      <c r="D48" s="279"/>
      <c r="E48" s="279"/>
      <c r="F48" s="279"/>
      <c r="G48" s="5"/>
      <c r="H48" s="5"/>
      <c r="I48" s="5"/>
      <c r="J48" s="5"/>
      <c r="K48" s="5"/>
      <c r="L48" s="5"/>
      <c r="M48" s="5"/>
      <c r="N48" s="5"/>
    </row>
    <row r="49" spans="2:17" s="2" customFormat="1" ht="27.65" customHeight="1" x14ac:dyDescent="0.35">
      <c r="B49" s="39"/>
      <c r="C49" s="271" t="str">
        <f>"W-2 Wages   "&amp;SAM!E365</f>
        <v xml:space="preserve">W-2 Wages   </v>
      </c>
      <c r="D49" s="271"/>
      <c r="E49" s="232">
        <f>SAM!I369</f>
        <v>0</v>
      </c>
      <c r="F49" s="53">
        <v>12</v>
      </c>
      <c r="G49" s="40"/>
      <c r="H49" s="106"/>
      <c r="I49" s="232">
        <f>SAM!L369</f>
        <v>0</v>
      </c>
      <c r="J49" s="53">
        <v>12</v>
      </c>
      <c r="K49" s="272">
        <f t="shared" ref="K49:K50" si="18">IFERROR((IF(P49,0,E49)+IF(Q49,0,I49))/M49,0)</f>
        <v>0</v>
      </c>
      <c r="L49" s="272"/>
      <c r="M49" s="273">
        <f t="shared" ref="M49:M50" si="19">IF(P49,0,F49)+IF(Q49,0,J49)</f>
        <v>24</v>
      </c>
      <c r="N49" s="273"/>
      <c r="P49" s="108" t="b">
        <v>0</v>
      </c>
      <c r="Q49" s="108" t="b">
        <v>0</v>
      </c>
    </row>
    <row r="50" spans="2:17" s="2" customFormat="1" ht="27.65" customHeight="1" x14ac:dyDescent="0.35">
      <c r="B50" s="39"/>
      <c r="C50" s="271" t="str">
        <f>"Form 1120   "&amp;SAM!E365</f>
        <v xml:space="preserve">Form 1120   </v>
      </c>
      <c r="D50" s="271"/>
      <c r="E50" s="232">
        <f>SAM!I389</f>
        <v>0</v>
      </c>
      <c r="F50" s="53">
        <v>12</v>
      </c>
      <c r="G50" s="40"/>
      <c r="H50" s="106"/>
      <c r="I50" s="232">
        <f>SAM!L389</f>
        <v>0</v>
      </c>
      <c r="J50" s="53">
        <v>12</v>
      </c>
      <c r="K50" s="272">
        <f t="shared" si="18"/>
        <v>0</v>
      </c>
      <c r="L50" s="272"/>
      <c r="M50" s="273">
        <f t="shared" si="19"/>
        <v>24</v>
      </c>
      <c r="N50" s="273"/>
      <c r="P50" s="108" t="b">
        <v>0</v>
      </c>
      <c r="Q50" s="108" t="b">
        <v>0</v>
      </c>
    </row>
    <row r="51" spans="2:17" s="2" customFormat="1" ht="27.65" customHeight="1" x14ac:dyDescent="0.35">
      <c r="B51" s="39"/>
      <c r="C51" s="274" t="str">
        <f>"Corporation  "&amp;SAM!E365&amp;"  Subtotal"</f>
        <v>Corporation    Subtotal</v>
      </c>
      <c r="D51" s="275"/>
      <c r="E51" s="233">
        <f>SUMIF(P49:P50,FALSE,E49:E50)</f>
        <v>0</v>
      </c>
      <c r="F51" s="57"/>
      <c r="G51" s="58"/>
      <c r="H51" s="58"/>
      <c r="I51" s="233">
        <f>SUMIF(Q49:Q50,FALSE,I49:I50)</f>
        <v>0</v>
      </c>
      <c r="J51" s="57"/>
      <c r="K51" s="276">
        <f>K49+K50</f>
        <v>0</v>
      </c>
      <c r="L51" s="276"/>
      <c r="M51" s="277"/>
      <c r="N51" s="278"/>
      <c r="P51" s="108"/>
      <c r="Q51" s="108"/>
    </row>
    <row r="52" spans="2:17" s="2" customFormat="1" ht="27.65" customHeight="1" x14ac:dyDescent="0.35">
      <c r="B52" s="39"/>
      <c r="C52" s="271" t="str">
        <f>"W-2 Wages   "&amp;SAM!E392</f>
        <v xml:space="preserve">W-2 Wages   </v>
      </c>
      <c r="D52" s="271"/>
      <c r="E52" s="232">
        <f>SAM!I396</f>
        <v>0</v>
      </c>
      <c r="F52" s="53">
        <v>12</v>
      </c>
      <c r="G52" s="40"/>
      <c r="H52" s="106"/>
      <c r="I52" s="232">
        <f>SAM!L396</f>
        <v>0</v>
      </c>
      <c r="J52" s="53">
        <v>12</v>
      </c>
      <c r="K52" s="272">
        <f t="shared" ref="K52:K53" si="20">IFERROR((IF(P52,0,E52)+IF(Q52,0,I52))/M52,0)</f>
        <v>0</v>
      </c>
      <c r="L52" s="272"/>
      <c r="M52" s="273">
        <f t="shared" ref="M52:M53" si="21">IF(P52,0,F52)+IF(Q52,0,J52)</f>
        <v>24</v>
      </c>
      <c r="N52" s="273"/>
      <c r="P52" s="108" t="b">
        <v>0</v>
      </c>
      <c r="Q52" s="108" t="b">
        <v>0</v>
      </c>
    </row>
    <row r="53" spans="2:17" s="2" customFormat="1" ht="27.65" customHeight="1" x14ac:dyDescent="0.35">
      <c r="B53" s="39"/>
      <c r="C53" s="271" t="str">
        <f>"Form 1120   "&amp;SAM!E392</f>
        <v xml:space="preserve">Form 1120   </v>
      </c>
      <c r="D53" s="271"/>
      <c r="E53" s="232">
        <f>SAM!I416</f>
        <v>0</v>
      </c>
      <c r="F53" s="53">
        <v>12</v>
      </c>
      <c r="G53" s="40"/>
      <c r="H53" s="106"/>
      <c r="I53" s="232">
        <f>SAM!L416</f>
        <v>0</v>
      </c>
      <c r="J53" s="53">
        <v>12</v>
      </c>
      <c r="K53" s="272">
        <f t="shared" si="20"/>
        <v>0</v>
      </c>
      <c r="L53" s="272"/>
      <c r="M53" s="273">
        <f t="shared" si="21"/>
        <v>24</v>
      </c>
      <c r="N53" s="273"/>
      <c r="P53" s="108" t="b">
        <v>0</v>
      </c>
      <c r="Q53" s="108" t="b">
        <v>0</v>
      </c>
    </row>
    <row r="54" spans="2:17" s="2" customFormat="1" ht="27.65" customHeight="1" x14ac:dyDescent="0.35">
      <c r="B54" s="39"/>
      <c r="C54" s="274" t="str">
        <f>"Corporation  "&amp;SAM!E392&amp;"  Subtotal"</f>
        <v>Corporation    Subtotal</v>
      </c>
      <c r="D54" s="275"/>
      <c r="E54" s="233">
        <f>SUMIF(P52:P53,FALSE,E52:E53)</f>
        <v>0</v>
      </c>
      <c r="F54" s="57"/>
      <c r="G54" s="58"/>
      <c r="H54" s="58"/>
      <c r="I54" s="233">
        <f>SUMIF(Q52:Q53,FALSE,I52:I53)</f>
        <v>0</v>
      </c>
      <c r="J54" s="57"/>
      <c r="K54" s="276">
        <f>K52+K53</f>
        <v>0</v>
      </c>
      <c r="L54" s="276"/>
      <c r="M54" s="277"/>
      <c r="N54" s="278"/>
      <c r="P54" s="108"/>
      <c r="Q54" s="108"/>
    </row>
    <row r="55" spans="2:17" s="2" customFormat="1" ht="27.65" customHeight="1" x14ac:dyDescent="0.35">
      <c r="B55" s="39"/>
      <c r="C55" s="271" t="str">
        <f>"W-2 Wages   "&amp;SAM!E419</f>
        <v xml:space="preserve">W-2 Wages   </v>
      </c>
      <c r="D55" s="271"/>
      <c r="E55" s="232">
        <f>SAM!I423</f>
        <v>0</v>
      </c>
      <c r="F55" s="53">
        <v>12</v>
      </c>
      <c r="G55" s="40"/>
      <c r="H55" s="106"/>
      <c r="I55" s="232">
        <f>SAM!L423</f>
        <v>0</v>
      </c>
      <c r="J55" s="53">
        <v>12</v>
      </c>
      <c r="K55" s="272">
        <f t="shared" ref="K55:K56" si="22">IFERROR((IF(P55,0,E55)+IF(Q55,0,I55))/M55,0)</f>
        <v>0</v>
      </c>
      <c r="L55" s="272"/>
      <c r="M55" s="273">
        <f t="shared" ref="M55:M56" si="23">IF(P55,0,F55)+IF(Q55,0,J55)</f>
        <v>24</v>
      </c>
      <c r="N55" s="273"/>
      <c r="P55" s="108" t="b">
        <v>0</v>
      </c>
      <c r="Q55" s="108" t="b">
        <v>0</v>
      </c>
    </row>
    <row r="56" spans="2:17" s="2" customFormat="1" ht="27.65" customHeight="1" x14ac:dyDescent="0.35">
      <c r="B56" s="39"/>
      <c r="C56" s="271" t="str">
        <f>"Form 1120   "&amp;SAM!E419</f>
        <v xml:space="preserve">Form 1120   </v>
      </c>
      <c r="D56" s="271"/>
      <c r="E56" s="232">
        <f>SAM!I443</f>
        <v>0</v>
      </c>
      <c r="F56" s="53">
        <v>12</v>
      </c>
      <c r="G56" s="40"/>
      <c r="H56" s="106"/>
      <c r="I56" s="232">
        <f>SAM!L443</f>
        <v>0</v>
      </c>
      <c r="J56" s="53">
        <v>12</v>
      </c>
      <c r="K56" s="272">
        <f t="shared" si="22"/>
        <v>0</v>
      </c>
      <c r="L56" s="272"/>
      <c r="M56" s="273">
        <f t="shared" si="23"/>
        <v>24</v>
      </c>
      <c r="N56" s="273"/>
      <c r="P56" s="108" t="b">
        <v>0</v>
      </c>
      <c r="Q56" s="108" t="b">
        <v>0</v>
      </c>
    </row>
    <row r="57" spans="2:17" s="2" customFormat="1" ht="27.65" customHeight="1" x14ac:dyDescent="0.35">
      <c r="B57" s="39"/>
      <c r="C57" s="274" t="str">
        <f>"Corporation  "&amp;SAM!E419&amp;"  Subtotal"</f>
        <v>Corporation    Subtotal</v>
      </c>
      <c r="D57" s="275"/>
      <c r="E57" s="233">
        <f>SUMIF(P55:P56,FALSE,E55:E56)</f>
        <v>0</v>
      </c>
      <c r="F57" s="57"/>
      <c r="G57" s="58"/>
      <c r="H57" s="58"/>
      <c r="I57" s="233">
        <f>SUMIF(Q55:Q56,FALSE,I55:I56)</f>
        <v>0</v>
      </c>
      <c r="J57" s="57"/>
      <c r="K57" s="276">
        <f>K55+K56</f>
        <v>0</v>
      </c>
      <c r="L57" s="276"/>
      <c r="M57" s="277"/>
      <c r="N57" s="278"/>
      <c r="P57" s="108"/>
      <c r="Q57" s="108"/>
    </row>
    <row r="58" spans="2:17" ht="27" customHeight="1" x14ac:dyDescent="0.35">
      <c r="B58" s="39"/>
      <c r="C58" s="259" t="s">
        <v>100</v>
      </c>
      <c r="D58" s="260"/>
      <c r="E58" s="41"/>
      <c r="F58" s="42"/>
      <c r="G58" s="42"/>
      <c r="H58" s="42"/>
      <c r="I58" s="42"/>
      <c r="J58" s="42"/>
      <c r="K58" s="261">
        <f>SUMIF(Q7:Q57,"&lt;&gt;",K7:K57)</f>
        <v>0</v>
      </c>
      <c r="L58" s="261"/>
      <c r="M58" s="42"/>
      <c r="N58" s="43"/>
    </row>
    <row r="59" spans="2:17" ht="9.65" customHeight="1" x14ac:dyDescent="0.35"/>
    <row r="60" spans="2:17" ht="9.65" customHeight="1" x14ac:dyDescent="0.35"/>
    <row r="61" spans="2:17" s="2" customFormat="1" ht="24" customHeight="1" x14ac:dyDescent="0.35">
      <c r="B61" s="44"/>
      <c r="C61" s="45" t="s">
        <v>101</v>
      </c>
      <c r="D61" s="46"/>
      <c r="E61" s="46"/>
      <c r="F61" s="46"/>
      <c r="G61" s="46"/>
      <c r="H61" s="46"/>
      <c r="I61" s="46"/>
      <c r="J61" s="46"/>
      <c r="K61" s="46"/>
      <c r="L61" s="46"/>
      <c r="M61" s="63"/>
      <c r="N61" s="47"/>
      <c r="P61" s="108"/>
      <c r="Q61" s="108"/>
    </row>
    <row r="62" spans="2:17" s="4" customFormat="1" ht="22.15" customHeight="1" x14ac:dyDescent="0.35">
      <c r="B62" s="48"/>
      <c r="C62" s="262"/>
      <c r="D62" s="263"/>
      <c r="E62" s="263"/>
      <c r="F62" s="263"/>
      <c r="G62" s="263"/>
      <c r="H62" s="263"/>
      <c r="I62" s="263"/>
      <c r="J62" s="263"/>
      <c r="K62" s="263"/>
      <c r="L62" s="263"/>
      <c r="M62" s="264"/>
      <c r="N62" s="55" t="s">
        <v>102</v>
      </c>
      <c r="O62" s="2"/>
      <c r="P62" s="110"/>
      <c r="Q62" s="110"/>
    </row>
    <row r="63" spans="2:17" s="4" customFormat="1" ht="22.15" customHeight="1" x14ac:dyDescent="0.35">
      <c r="B63" s="48"/>
      <c r="C63" s="265"/>
      <c r="D63" s="266"/>
      <c r="E63" s="266"/>
      <c r="F63" s="266"/>
      <c r="G63" s="266"/>
      <c r="H63" s="266"/>
      <c r="I63" s="266"/>
      <c r="J63" s="266"/>
      <c r="K63" s="266"/>
      <c r="L63" s="266"/>
      <c r="M63" s="267"/>
      <c r="N63" s="55" t="s">
        <v>102</v>
      </c>
      <c r="O63" s="2"/>
      <c r="P63" s="110"/>
      <c r="Q63" s="110"/>
    </row>
    <row r="64" spans="2:17" s="4" customFormat="1" ht="22.15" customHeight="1" x14ac:dyDescent="0.35">
      <c r="B64" s="48"/>
      <c r="C64" s="265"/>
      <c r="D64" s="266"/>
      <c r="E64" s="266"/>
      <c r="F64" s="266"/>
      <c r="G64" s="266"/>
      <c r="H64" s="266"/>
      <c r="I64" s="266"/>
      <c r="J64" s="266"/>
      <c r="K64" s="266"/>
      <c r="L64" s="266"/>
      <c r="M64" s="267"/>
      <c r="N64" s="55" t="s">
        <v>102</v>
      </c>
      <c r="O64" s="2"/>
      <c r="P64" s="110"/>
      <c r="Q64" s="110"/>
    </row>
    <row r="65" spans="2:17" s="4" customFormat="1" ht="22.15" customHeight="1" x14ac:dyDescent="0.35">
      <c r="B65" s="48"/>
      <c r="C65" s="265"/>
      <c r="D65" s="266"/>
      <c r="E65" s="266"/>
      <c r="F65" s="266"/>
      <c r="G65" s="266"/>
      <c r="H65" s="266"/>
      <c r="I65" s="266"/>
      <c r="J65" s="266"/>
      <c r="K65" s="266"/>
      <c r="L65" s="266"/>
      <c r="M65" s="267"/>
      <c r="N65" s="55" t="s">
        <v>102</v>
      </c>
      <c r="O65" s="2"/>
      <c r="P65" s="110"/>
      <c r="Q65" s="110"/>
    </row>
    <row r="66" spans="2:17" s="4" customFormat="1" ht="24" customHeight="1" x14ac:dyDescent="0.35">
      <c r="B66" s="48"/>
      <c r="C66" s="268"/>
      <c r="D66" s="269"/>
      <c r="E66" s="269"/>
      <c r="F66" s="269"/>
      <c r="G66" s="269"/>
      <c r="H66" s="269"/>
      <c r="I66" s="269"/>
      <c r="J66" s="269"/>
      <c r="K66" s="269"/>
      <c r="L66" s="269"/>
      <c r="M66" s="270"/>
      <c r="N66" s="55" t="s">
        <v>102</v>
      </c>
      <c r="O66" s="2"/>
      <c r="P66" s="110"/>
      <c r="Q66" s="110"/>
    </row>
    <row r="67" spans="2:17" ht="21.65" customHeight="1" x14ac:dyDescent="0.35">
      <c r="B67" s="49"/>
      <c r="C67" s="50"/>
      <c r="D67" s="50"/>
      <c r="E67" s="50"/>
      <c r="F67" s="50"/>
      <c r="G67" s="50"/>
      <c r="H67" s="50"/>
      <c r="I67" s="50"/>
      <c r="J67" s="50"/>
      <c r="K67" s="50"/>
      <c r="L67" s="50"/>
      <c r="M67" s="50"/>
      <c r="N67" s="51"/>
    </row>
    <row r="68" spans="2:17" x14ac:dyDescent="0.35"/>
  </sheetData>
  <sheetProtection algorithmName="SHA-512" hashValue="/hILIiEEEOypM0OOBATMlFHuCNWOEqxsQwV1HMlSBI8iWjnEH/F3rBGtL8H8k9YoVDn0vWgtccIVFGlBogzEsg==" saltValue="ML7wy7SzmPzhd9P7GPF3rg==" spinCount="100000" sheet="1" objects="1" scenarios="1" selectLockedCells="1"/>
  <mergeCells count="158">
    <mergeCell ref="C3:M3"/>
    <mergeCell ref="B5:D5"/>
    <mergeCell ref="E5:F5"/>
    <mergeCell ref="I5:J5"/>
    <mergeCell ref="K5:L6"/>
    <mergeCell ref="M5:N6"/>
    <mergeCell ref="C8:D8"/>
    <mergeCell ref="K8:L8"/>
    <mergeCell ref="M8:N8"/>
    <mergeCell ref="C9:D9"/>
    <mergeCell ref="K9:L9"/>
    <mergeCell ref="M9:N9"/>
    <mergeCell ref="C7:D7"/>
    <mergeCell ref="K7:L7"/>
    <mergeCell ref="M7:N7"/>
    <mergeCell ref="C12:D12"/>
    <mergeCell ref="K12:L12"/>
    <mergeCell ref="M12:N12"/>
    <mergeCell ref="C13:D13"/>
    <mergeCell ref="K13:L13"/>
    <mergeCell ref="M13:N13"/>
    <mergeCell ref="C10:D10"/>
    <mergeCell ref="K10:L10"/>
    <mergeCell ref="M10:N10"/>
    <mergeCell ref="C11:D11"/>
    <mergeCell ref="K11:L11"/>
    <mergeCell ref="M11:N11"/>
    <mergeCell ref="C17:D17"/>
    <mergeCell ref="K17:L17"/>
    <mergeCell ref="M17:N17"/>
    <mergeCell ref="C18:D18"/>
    <mergeCell ref="K18:L18"/>
    <mergeCell ref="M18:N18"/>
    <mergeCell ref="C14:D14"/>
    <mergeCell ref="K14:L14"/>
    <mergeCell ref="M14:N14"/>
    <mergeCell ref="B15:F15"/>
    <mergeCell ref="C16:D16"/>
    <mergeCell ref="K16:L16"/>
    <mergeCell ref="M16:N16"/>
    <mergeCell ref="C21:D21"/>
    <mergeCell ref="K21:L21"/>
    <mergeCell ref="M21:N21"/>
    <mergeCell ref="C22:D22"/>
    <mergeCell ref="K22:L22"/>
    <mergeCell ref="M22:N22"/>
    <mergeCell ref="C19:D19"/>
    <mergeCell ref="K19:L19"/>
    <mergeCell ref="M19:N19"/>
    <mergeCell ref="C20:D20"/>
    <mergeCell ref="K20:L20"/>
    <mergeCell ref="M20:N20"/>
    <mergeCell ref="C29:D29"/>
    <mergeCell ref="K29:L29"/>
    <mergeCell ref="M29:N29"/>
    <mergeCell ref="C30:D30"/>
    <mergeCell ref="K30:L30"/>
    <mergeCell ref="M30:N30"/>
    <mergeCell ref="C23:D23"/>
    <mergeCell ref="K23:L23"/>
    <mergeCell ref="M23:N23"/>
    <mergeCell ref="C28:D28"/>
    <mergeCell ref="K28:L28"/>
    <mergeCell ref="M28:N28"/>
    <mergeCell ref="C24:D24"/>
    <mergeCell ref="K24:L24"/>
    <mergeCell ref="M24:N24"/>
    <mergeCell ref="C25:D25"/>
    <mergeCell ref="K25:L25"/>
    <mergeCell ref="M25:N25"/>
    <mergeCell ref="C26:D26"/>
    <mergeCell ref="K26:L26"/>
    <mergeCell ref="M26:N26"/>
    <mergeCell ref="C27:D27"/>
    <mergeCell ref="K27:L27"/>
    <mergeCell ref="M27:N27"/>
    <mergeCell ref="C31:D31"/>
    <mergeCell ref="K31:L31"/>
    <mergeCell ref="M31:N31"/>
    <mergeCell ref="C33:D33"/>
    <mergeCell ref="K33:L33"/>
    <mergeCell ref="M33:N33"/>
    <mergeCell ref="C34:D34"/>
    <mergeCell ref="K34:L34"/>
    <mergeCell ref="M34:N34"/>
    <mergeCell ref="C32:D32"/>
    <mergeCell ref="K32:L32"/>
    <mergeCell ref="M32:N32"/>
    <mergeCell ref="C37:D37"/>
    <mergeCell ref="K37:L37"/>
    <mergeCell ref="M37:N37"/>
    <mergeCell ref="C38:D38"/>
    <mergeCell ref="K38:L38"/>
    <mergeCell ref="M38:N38"/>
    <mergeCell ref="C35:D35"/>
    <mergeCell ref="K35:L35"/>
    <mergeCell ref="M35:N35"/>
    <mergeCell ref="C36:D36"/>
    <mergeCell ref="K36:L36"/>
    <mergeCell ref="M36:N36"/>
    <mergeCell ref="C45:D45"/>
    <mergeCell ref="K45:L45"/>
    <mergeCell ref="M45:N45"/>
    <mergeCell ref="C46:D46"/>
    <mergeCell ref="K46:L46"/>
    <mergeCell ref="M46:N46"/>
    <mergeCell ref="C39:D39"/>
    <mergeCell ref="K39:L39"/>
    <mergeCell ref="M39:N39"/>
    <mergeCell ref="C44:D44"/>
    <mergeCell ref="K44:L44"/>
    <mergeCell ref="M44:N44"/>
    <mergeCell ref="C40:D40"/>
    <mergeCell ref="K40:L40"/>
    <mergeCell ref="M40:N40"/>
    <mergeCell ref="C41:D41"/>
    <mergeCell ref="K41:L41"/>
    <mergeCell ref="M41:N41"/>
    <mergeCell ref="C42:D42"/>
    <mergeCell ref="K42:L42"/>
    <mergeCell ref="M42:N42"/>
    <mergeCell ref="C43:D43"/>
    <mergeCell ref="K43:L43"/>
    <mergeCell ref="M43:N43"/>
    <mergeCell ref="C47:D47"/>
    <mergeCell ref="K47:L47"/>
    <mergeCell ref="M47:N47"/>
    <mergeCell ref="C50:D50"/>
    <mergeCell ref="K50:L50"/>
    <mergeCell ref="M50:N50"/>
    <mergeCell ref="C51:D51"/>
    <mergeCell ref="K51:L51"/>
    <mergeCell ref="M51:N51"/>
    <mergeCell ref="B48:F48"/>
    <mergeCell ref="C49:D49"/>
    <mergeCell ref="K49:L49"/>
    <mergeCell ref="M49:N49"/>
    <mergeCell ref="C54:D54"/>
    <mergeCell ref="K54:L54"/>
    <mergeCell ref="M54:N54"/>
    <mergeCell ref="C55:D55"/>
    <mergeCell ref="K55:L55"/>
    <mergeCell ref="M55:N55"/>
    <mergeCell ref="C52:D52"/>
    <mergeCell ref="K52:L52"/>
    <mergeCell ref="M52:N52"/>
    <mergeCell ref="C53:D53"/>
    <mergeCell ref="K53:L53"/>
    <mergeCell ref="M53:N53"/>
    <mergeCell ref="C58:D58"/>
    <mergeCell ref="K58:L58"/>
    <mergeCell ref="C62:M66"/>
    <mergeCell ref="C56:D56"/>
    <mergeCell ref="K56:L56"/>
    <mergeCell ref="M56:N56"/>
    <mergeCell ref="C57:D57"/>
    <mergeCell ref="K57:L57"/>
    <mergeCell ref="M57:N57"/>
  </mergeCells>
  <conditionalFormatting sqref="F7:F14">
    <cfRule type="expression" dxfId="134" priority="19">
      <formula>$P7</formula>
    </cfRule>
  </conditionalFormatting>
  <conditionalFormatting sqref="F16:F18">
    <cfRule type="expression" dxfId="133" priority="17">
      <formula>$P16</formula>
    </cfRule>
  </conditionalFormatting>
  <conditionalFormatting sqref="F20:F22">
    <cfRule type="expression" dxfId="132" priority="16">
      <formula>$P20</formula>
    </cfRule>
  </conditionalFormatting>
  <conditionalFormatting sqref="F24:F26">
    <cfRule type="expression" dxfId="131" priority="4">
      <formula>$P24</formula>
    </cfRule>
  </conditionalFormatting>
  <conditionalFormatting sqref="F28:F30">
    <cfRule type="expression" dxfId="130" priority="15">
      <formula>$P28</formula>
    </cfRule>
  </conditionalFormatting>
  <conditionalFormatting sqref="F32:F34">
    <cfRule type="expression" dxfId="129" priority="11">
      <formula>$P32</formula>
    </cfRule>
  </conditionalFormatting>
  <conditionalFormatting sqref="F36:F38">
    <cfRule type="expression" dxfId="128" priority="10">
      <formula>$P36</formula>
    </cfRule>
  </conditionalFormatting>
  <conditionalFormatting sqref="F40:F42">
    <cfRule type="expression" dxfId="127" priority="2">
      <formula>$P40</formula>
    </cfRule>
  </conditionalFormatting>
  <conditionalFormatting sqref="F44:F46">
    <cfRule type="expression" dxfId="126" priority="9">
      <formula>$P44</formula>
    </cfRule>
  </conditionalFormatting>
  <conditionalFormatting sqref="F49:F50 F52:F53 F55:F56">
    <cfRule type="expression" dxfId="125" priority="7">
      <formula>$P49</formula>
    </cfRule>
  </conditionalFormatting>
  <conditionalFormatting sqref="J7:J14">
    <cfRule type="expression" dxfId="124" priority="18">
      <formula>$Q7</formula>
    </cfRule>
  </conditionalFormatting>
  <conditionalFormatting sqref="J16:J18 J20:J22 J28:J30">
    <cfRule type="expression" dxfId="123" priority="6">
      <formula>$Q16</formula>
    </cfRule>
  </conditionalFormatting>
  <conditionalFormatting sqref="J24:J26">
    <cfRule type="expression" dxfId="122" priority="3">
      <formula>$Q24</formula>
    </cfRule>
  </conditionalFormatting>
  <conditionalFormatting sqref="J32:J34 J36:J38 J44:J46 J49:J50 J52:J53 J55:J56">
    <cfRule type="expression" dxfId="121" priority="5">
      <formula>$Q32</formula>
    </cfRule>
  </conditionalFormatting>
  <conditionalFormatting sqref="J40:J42">
    <cfRule type="expression" dxfId="120" priority="1">
      <formula>$Q40</formula>
    </cfRule>
  </conditionalFormatting>
  <dataValidations count="3">
    <dataValidation showInputMessage="1" showErrorMessage="1" sqref="J23 J19 F31 F19 J31 F35 J35 J39 F47 J27 J47 F51 J51 F54 F57 J54 J57 F23 F27 F39 F43 J43" xr:uid="{33222A80-7817-4F04-8D4F-415B0D473ABD}"/>
    <dataValidation allowBlank="1" errorTitle="Too Many Characters" error="You have entered too many characters in this text field.  The maximum number of characters allowed is 186.  Please re-enter." sqref="C62" xr:uid="{632AFD12-8002-4D5B-AA3D-0A2B0596D5CB}"/>
    <dataValidation type="list" showInputMessage="1" showErrorMessage="1" sqref="F16:F18 J28:J30 J44:J46 F55:F56 F52:F53 F44:F46 J52:J53 J36:J38 J20:J22 J49:J50 F20:F22 J16:J18 J32:J34 F36:F38 F49:F50 F28:F30 J55:J56 F32:F34 F7:F14 J7:J14 J24:J26 F24:F26 J40:J42 F40:F42" xr:uid="{BBE526D7-4653-424B-B141-1CA2D09905B6}">
      <formula1>LKP_MONTH</formula1>
    </dataValidation>
  </dataValidations>
  <pageMargins left="0.7" right="0.7" top="0.5" bottom="0.5" header="0.3" footer="0.3"/>
  <pageSetup paperSize="5" scale="53" orientation="portrait" r:id="rId1"/>
  <headerFooter>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ltText="Annualized">
                <anchor moveWithCells="1">
                  <from>
                    <xdr:col>3</xdr:col>
                    <xdr:colOff>2266950</xdr:colOff>
                    <xdr:row>6</xdr:row>
                    <xdr:rowOff>69850</xdr:rowOff>
                  </from>
                  <to>
                    <xdr:col>3</xdr:col>
                    <xdr:colOff>2476500</xdr:colOff>
                    <xdr:row>6</xdr:row>
                    <xdr:rowOff>279400</xdr:rowOff>
                  </to>
                </anchor>
              </controlPr>
            </control>
          </mc:Choice>
        </mc:AlternateContent>
        <mc:AlternateContent xmlns:mc="http://schemas.openxmlformats.org/markup-compatibility/2006">
          <mc:Choice Requires="x14">
            <control shapeId="6148" r:id="rId5" name="Check Box 4">
              <controlPr defaultSize="0" autoFill="0" autoLine="0" autoPict="0" altText="Annualized">
                <anchor moveWithCells="1">
                  <from>
                    <xdr:col>7</xdr:col>
                    <xdr:colOff>209550</xdr:colOff>
                    <xdr:row>6</xdr:row>
                    <xdr:rowOff>69850</xdr:rowOff>
                  </from>
                  <to>
                    <xdr:col>7</xdr:col>
                    <xdr:colOff>419100</xdr:colOff>
                    <xdr:row>6</xdr:row>
                    <xdr:rowOff>279400</xdr:rowOff>
                  </to>
                </anchor>
              </controlPr>
            </control>
          </mc:Choice>
        </mc:AlternateContent>
        <mc:AlternateContent xmlns:mc="http://schemas.openxmlformats.org/markup-compatibility/2006">
          <mc:Choice Requires="x14">
            <control shapeId="6149" r:id="rId6" name="Check Box 5">
              <controlPr defaultSize="0" autoFill="0" autoLine="0" autoPict="0" altText="Annualized">
                <anchor moveWithCells="1">
                  <from>
                    <xdr:col>3</xdr:col>
                    <xdr:colOff>2266950</xdr:colOff>
                    <xdr:row>7</xdr:row>
                    <xdr:rowOff>69850</xdr:rowOff>
                  </from>
                  <to>
                    <xdr:col>3</xdr:col>
                    <xdr:colOff>2476500</xdr:colOff>
                    <xdr:row>7</xdr:row>
                    <xdr:rowOff>279400</xdr:rowOff>
                  </to>
                </anchor>
              </controlPr>
            </control>
          </mc:Choice>
        </mc:AlternateContent>
        <mc:AlternateContent xmlns:mc="http://schemas.openxmlformats.org/markup-compatibility/2006">
          <mc:Choice Requires="x14">
            <control shapeId="6150" r:id="rId7" name="Check Box 6">
              <controlPr defaultSize="0" autoFill="0" autoLine="0" autoPict="0" altText="Annualized">
                <anchor moveWithCells="1">
                  <from>
                    <xdr:col>3</xdr:col>
                    <xdr:colOff>2266950</xdr:colOff>
                    <xdr:row>8</xdr:row>
                    <xdr:rowOff>69850</xdr:rowOff>
                  </from>
                  <to>
                    <xdr:col>3</xdr:col>
                    <xdr:colOff>2476500</xdr:colOff>
                    <xdr:row>8</xdr:row>
                    <xdr:rowOff>279400</xdr:rowOff>
                  </to>
                </anchor>
              </controlPr>
            </control>
          </mc:Choice>
        </mc:AlternateContent>
        <mc:AlternateContent xmlns:mc="http://schemas.openxmlformats.org/markup-compatibility/2006">
          <mc:Choice Requires="x14">
            <control shapeId="6151" r:id="rId8" name="Check Box 7">
              <controlPr defaultSize="0" autoFill="0" autoLine="0" autoPict="0" altText="Annualized">
                <anchor moveWithCells="1">
                  <from>
                    <xdr:col>3</xdr:col>
                    <xdr:colOff>2266950</xdr:colOff>
                    <xdr:row>9</xdr:row>
                    <xdr:rowOff>69850</xdr:rowOff>
                  </from>
                  <to>
                    <xdr:col>3</xdr:col>
                    <xdr:colOff>2476500</xdr:colOff>
                    <xdr:row>9</xdr:row>
                    <xdr:rowOff>279400</xdr:rowOff>
                  </to>
                </anchor>
              </controlPr>
            </control>
          </mc:Choice>
        </mc:AlternateContent>
        <mc:AlternateContent xmlns:mc="http://schemas.openxmlformats.org/markup-compatibility/2006">
          <mc:Choice Requires="x14">
            <control shapeId="6152" r:id="rId9" name="Check Box 8">
              <controlPr defaultSize="0" autoFill="0" autoLine="0" autoPict="0" altText="Annualized">
                <anchor moveWithCells="1">
                  <from>
                    <xdr:col>3</xdr:col>
                    <xdr:colOff>2266950</xdr:colOff>
                    <xdr:row>10</xdr:row>
                    <xdr:rowOff>69850</xdr:rowOff>
                  </from>
                  <to>
                    <xdr:col>3</xdr:col>
                    <xdr:colOff>2476500</xdr:colOff>
                    <xdr:row>10</xdr:row>
                    <xdr:rowOff>279400</xdr:rowOff>
                  </to>
                </anchor>
              </controlPr>
            </control>
          </mc:Choice>
        </mc:AlternateContent>
        <mc:AlternateContent xmlns:mc="http://schemas.openxmlformats.org/markup-compatibility/2006">
          <mc:Choice Requires="x14">
            <control shapeId="6153" r:id="rId10" name="Check Box 9">
              <controlPr defaultSize="0" autoFill="0" autoLine="0" autoPict="0" altText="Annualized">
                <anchor moveWithCells="1">
                  <from>
                    <xdr:col>3</xdr:col>
                    <xdr:colOff>2266950</xdr:colOff>
                    <xdr:row>11</xdr:row>
                    <xdr:rowOff>69850</xdr:rowOff>
                  </from>
                  <to>
                    <xdr:col>3</xdr:col>
                    <xdr:colOff>2476500</xdr:colOff>
                    <xdr:row>11</xdr:row>
                    <xdr:rowOff>279400</xdr:rowOff>
                  </to>
                </anchor>
              </controlPr>
            </control>
          </mc:Choice>
        </mc:AlternateContent>
        <mc:AlternateContent xmlns:mc="http://schemas.openxmlformats.org/markup-compatibility/2006">
          <mc:Choice Requires="x14">
            <control shapeId="6154" r:id="rId11" name="Check Box 10">
              <controlPr defaultSize="0" autoFill="0" autoLine="0" autoPict="0" altText="Annualized">
                <anchor moveWithCells="1">
                  <from>
                    <xdr:col>3</xdr:col>
                    <xdr:colOff>2266950</xdr:colOff>
                    <xdr:row>12</xdr:row>
                    <xdr:rowOff>69850</xdr:rowOff>
                  </from>
                  <to>
                    <xdr:col>3</xdr:col>
                    <xdr:colOff>2476500</xdr:colOff>
                    <xdr:row>12</xdr:row>
                    <xdr:rowOff>279400</xdr:rowOff>
                  </to>
                </anchor>
              </controlPr>
            </control>
          </mc:Choice>
        </mc:AlternateContent>
        <mc:AlternateContent xmlns:mc="http://schemas.openxmlformats.org/markup-compatibility/2006">
          <mc:Choice Requires="x14">
            <control shapeId="6155" r:id="rId12" name="Check Box 11">
              <controlPr defaultSize="0" autoFill="0" autoLine="0" autoPict="0" altText="Annualized">
                <anchor moveWithCells="1">
                  <from>
                    <xdr:col>3</xdr:col>
                    <xdr:colOff>2266950</xdr:colOff>
                    <xdr:row>13</xdr:row>
                    <xdr:rowOff>69850</xdr:rowOff>
                  </from>
                  <to>
                    <xdr:col>3</xdr:col>
                    <xdr:colOff>2476500</xdr:colOff>
                    <xdr:row>13</xdr:row>
                    <xdr:rowOff>279400</xdr:rowOff>
                  </to>
                </anchor>
              </controlPr>
            </control>
          </mc:Choice>
        </mc:AlternateContent>
        <mc:AlternateContent xmlns:mc="http://schemas.openxmlformats.org/markup-compatibility/2006">
          <mc:Choice Requires="x14">
            <control shapeId="6156" r:id="rId13" name="Check Box 12">
              <controlPr defaultSize="0" autoFill="0" autoLine="0" autoPict="0" altText="Annualized">
                <anchor moveWithCells="1">
                  <from>
                    <xdr:col>7</xdr:col>
                    <xdr:colOff>209550</xdr:colOff>
                    <xdr:row>7</xdr:row>
                    <xdr:rowOff>69850</xdr:rowOff>
                  </from>
                  <to>
                    <xdr:col>7</xdr:col>
                    <xdr:colOff>419100</xdr:colOff>
                    <xdr:row>7</xdr:row>
                    <xdr:rowOff>279400</xdr:rowOff>
                  </to>
                </anchor>
              </controlPr>
            </control>
          </mc:Choice>
        </mc:AlternateContent>
        <mc:AlternateContent xmlns:mc="http://schemas.openxmlformats.org/markup-compatibility/2006">
          <mc:Choice Requires="x14">
            <control shapeId="6157" r:id="rId14" name="Check Box 13">
              <controlPr defaultSize="0" autoFill="0" autoLine="0" autoPict="0" altText="Annualized">
                <anchor moveWithCells="1">
                  <from>
                    <xdr:col>7</xdr:col>
                    <xdr:colOff>209550</xdr:colOff>
                    <xdr:row>8</xdr:row>
                    <xdr:rowOff>69850</xdr:rowOff>
                  </from>
                  <to>
                    <xdr:col>7</xdr:col>
                    <xdr:colOff>419100</xdr:colOff>
                    <xdr:row>8</xdr:row>
                    <xdr:rowOff>279400</xdr:rowOff>
                  </to>
                </anchor>
              </controlPr>
            </control>
          </mc:Choice>
        </mc:AlternateContent>
        <mc:AlternateContent xmlns:mc="http://schemas.openxmlformats.org/markup-compatibility/2006">
          <mc:Choice Requires="x14">
            <control shapeId="6158" r:id="rId15" name="Check Box 14">
              <controlPr defaultSize="0" autoFill="0" autoLine="0" autoPict="0" altText="Annualized">
                <anchor moveWithCells="1">
                  <from>
                    <xdr:col>7</xdr:col>
                    <xdr:colOff>209550</xdr:colOff>
                    <xdr:row>9</xdr:row>
                    <xdr:rowOff>69850</xdr:rowOff>
                  </from>
                  <to>
                    <xdr:col>7</xdr:col>
                    <xdr:colOff>419100</xdr:colOff>
                    <xdr:row>9</xdr:row>
                    <xdr:rowOff>279400</xdr:rowOff>
                  </to>
                </anchor>
              </controlPr>
            </control>
          </mc:Choice>
        </mc:AlternateContent>
        <mc:AlternateContent xmlns:mc="http://schemas.openxmlformats.org/markup-compatibility/2006">
          <mc:Choice Requires="x14">
            <control shapeId="6159" r:id="rId16" name="Check Box 15">
              <controlPr defaultSize="0" autoFill="0" autoLine="0" autoPict="0" altText="Annualized">
                <anchor moveWithCells="1">
                  <from>
                    <xdr:col>7</xdr:col>
                    <xdr:colOff>209550</xdr:colOff>
                    <xdr:row>10</xdr:row>
                    <xdr:rowOff>69850</xdr:rowOff>
                  </from>
                  <to>
                    <xdr:col>7</xdr:col>
                    <xdr:colOff>419100</xdr:colOff>
                    <xdr:row>10</xdr:row>
                    <xdr:rowOff>279400</xdr:rowOff>
                  </to>
                </anchor>
              </controlPr>
            </control>
          </mc:Choice>
        </mc:AlternateContent>
        <mc:AlternateContent xmlns:mc="http://schemas.openxmlformats.org/markup-compatibility/2006">
          <mc:Choice Requires="x14">
            <control shapeId="6160" r:id="rId17" name="Check Box 16">
              <controlPr defaultSize="0" autoFill="0" autoLine="0" autoPict="0" altText="Annualized">
                <anchor moveWithCells="1">
                  <from>
                    <xdr:col>7</xdr:col>
                    <xdr:colOff>209550</xdr:colOff>
                    <xdr:row>11</xdr:row>
                    <xdr:rowOff>69850</xdr:rowOff>
                  </from>
                  <to>
                    <xdr:col>7</xdr:col>
                    <xdr:colOff>419100</xdr:colOff>
                    <xdr:row>11</xdr:row>
                    <xdr:rowOff>279400</xdr:rowOff>
                  </to>
                </anchor>
              </controlPr>
            </control>
          </mc:Choice>
        </mc:AlternateContent>
        <mc:AlternateContent xmlns:mc="http://schemas.openxmlformats.org/markup-compatibility/2006">
          <mc:Choice Requires="x14">
            <control shapeId="6161" r:id="rId18" name="Check Box 17">
              <controlPr defaultSize="0" autoFill="0" autoLine="0" autoPict="0" altText="Annualized">
                <anchor moveWithCells="1">
                  <from>
                    <xdr:col>7</xdr:col>
                    <xdr:colOff>209550</xdr:colOff>
                    <xdr:row>12</xdr:row>
                    <xdr:rowOff>69850</xdr:rowOff>
                  </from>
                  <to>
                    <xdr:col>7</xdr:col>
                    <xdr:colOff>419100</xdr:colOff>
                    <xdr:row>12</xdr:row>
                    <xdr:rowOff>279400</xdr:rowOff>
                  </to>
                </anchor>
              </controlPr>
            </control>
          </mc:Choice>
        </mc:AlternateContent>
        <mc:AlternateContent xmlns:mc="http://schemas.openxmlformats.org/markup-compatibility/2006">
          <mc:Choice Requires="x14">
            <control shapeId="6162" r:id="rId19" name="Check Box 18">
              <controlPr defaultSize="0" autoFill="0" autoLine="0" autoPict="0" altText="Annualized">
                <anchor moveWithCells="1">
                  <from>
                    <xdr:col>7</xdr:col>
                    <xdr:colOff>209550</xdr:colOff>
                    <xdr:row>13</xdr:row>
                    <xdr:rowOff>69850</xdr:rowOff>
                  </from>
                  <to>
                    <xdr:col>7</xdr:col>
                    <xdr:colOff>419100</xdr:colOff>
                    <xdr:row>13</xdr:row>
                    <xdr:rowOff>279400</xdr:rowOff>
                  </to>
                </anchor>
              </controlPr>
            </control>
          </mc:Choice>
        </mc:AlternateContent>
        <mc:AlternateContent xmlns:mc="http://schemas.openxmlformats.org/markup-compatibility/2006">
          <mc:Choice Requires="x14">
            <control shapeId="6163" r:id="rId20" name="Check Box 19">
              <controlPr defaultSize="0" autoFill="0" autoLine="0" autoPict="0" altText="Annualized">
                <anchor moveWithCells="1">
                  <from>
                    <xdr:col>3</xdr:col>
                    <xdr:colOff>2266950</xdr:colOff>
                    <xdr:row>15</xdr:row>
                    <xdr:rowOff>69850</xdr:rowOff>
                  </from>
                  <to>
                    <xdr:col>3</xdr:col>
                    <xdr:colOff>2476500</xdr:colOff>
                    <xdr:row>15</xdr:row>
                    <xdr:rowOff>279400</xdr:rowOff>
                  </to>
                </anchor>
              </controlPr>
            </control>
          </mc:Choice>
        </mc:AlternateContent>
        <mc:AlternateContent xmlns:mc="http://schemas.openxmlformats.org/markup-compatibility/2006">
          <mc:Choice Requires="x14">
            <control shapeId="6164" r:id="rId21" name="Check Box 20">
              <controlPr defaultSize="0" autoFill="0" autoLine="0" autoPict="0" altText="Annualized">
                <anchor moveWithCells="1">
                  <from>
                    <xdr:col>3</xdr:col>
                    <xdr:colOff>2266950</xdr:colOff>
                    <xdr:row>16</xdr:row>
                    <xdr:rowOff>69850</xdr:rowOff>
                  </from>
                  <to>
                    <xdr:col>3</xdr:col>
                    <xdr:colOff>2476500</xdr:colOff>
                    <xdr:row>16</xdr:row>
                    <xdr:rowOff>279400</xdr:rowOff>
                  </to>
                </anchor>
              </controlPr>
            </control>
          </mc:Choice>
        </mc:AlternateContent>
        <mc:AlternateContent xmlns:mc="http://schemas.openxmlformats.org/markup-compatibility/2006">
          <mc:Choice Requires="x14">
            <control shapeId="6165" r:id="rId22" name="Check Box 21">
              <controlPr defaultSize="0" autoFill="0" autoLine="0" autoPict="0" altText="Annualized">
                <anchor moveWithCells="1">
                  <from>
                    <xdr:col>3</xdr:col>
                    <xdr:colOff>2266950</xdr:colOff>
                    <xdr:row>17</xdr:row>
                    <xdr:rowOff>69850</xdr:rowOff>
                  </from>
                  <to>
                    <xdr:col>3</xdr:col>
                    <xdr:colOff>2476500</xdr:colOff>
                    <xdr:row>17</xdr:row>
                    <xdr:rowOff>279400</xdr:rowOff>
                  </to>
                </anchor>
              </controlPr>
            </control>
          </mc:Choice>
        </mc:AlternateContent>
        <mc:AlternateContent xmlns:mc="http://schemas.openxmlformats.org/markup-compatibility/2006">
          <mc:Choice Requires="x14">
            <control shapeId="6166" r:id="rId23" name="Check Box 22">
              <controlPr defaultSize="0" autoFill="0" autoLine="0" autoPict="0" altText="Annualized">
                <anchor moveWithCells="1">
                  <from>
                    <xdr:col>3</xdr:col>
                    <xdr:colOff>2266950</xdr:colOff>
                    <xdr:row>19</xdr:row>
                    <xdr:rowOff>69850</xdr:rowOff>
                  </from>
                  <to>
                    <xdr:col>3</xdr:col>
                    <xdr:colOff>2476500</xdr:colOff>
                    <xdr:row>19</xdr:row>
                    <xdr:rowOff>279400</xdr:rowOff>
                  </to>
                </anchor>
              </controlPr>
            </control>
          </mc:Choice>
        </mc:AlternateContent>
        <mc:AlternateContent xmlns:mc="http://schemas.openxmlformats.org/markup-compatibility/2006">
          <mc:Choice Requires="x14">
            <control shapeId="6167" r:id="rId24" name="Check Box 23">
              <controlPr defaultSize="0" autoFill="0" autoLine="0" autoPict="0" altText="Annualized">
                <anchor moveWithCells="1">
                  <from>
                    <xdr:col>3</xdr:col>
                    <xdr:colOff>2266950</xdr:colOff>
                    <xdr:row>20</xdr:row>
                    <xdr:rowOff>69850</xdr:rowOff>
                  </from>
                  <to>
                    <xdr:col>3</xdr:col>
                    <xdr:colOff>2476500</xdr:colOff>
                    <xdr:row>20</xdr:row>
                    <xdr:rowOff>279400</xdr:rowOff>
                  </to>
                </anchor>
              </controlPr>
            </control>
          </mc:Choice>
        </mc:AlternateContent>
        <mc:AlternateContent xmlns:mc="http://schemas.openxmlformats.org/markup-compatibility/2006">
          <mc:Choice Requires="x14">
            <control shapeId="6168" r:id="rId25" name="Check Box 24">
              <controlPr defaultSize="0" autoFill="0" autoLine="0" autoPict="0" altText="Annualized">
                <anchor moveWithCells="1">
                  <from>
                    <xdr:col>3</xdr:col>
                    <xdr:colOff>2266950</xdr:colOff>
                    <xdr:row>21</xdr:row>
                    <xdr:rowOff>69850</xdr:rowOff>
                  </from>
                  <to>
                    <xdr:col>3</xdr:col>
                    <xdr:colOff>2476500</xdr:colOff>
                    <xdr:row>21</xdr:row>
                    <xdr:rowOff>279400</xdr:rowOff>
                  </to>
                </anchor>
              </controlPr>
            </control>
          </mc:Choice>
        </mc:AlternateContent>
        <mc:AlternateContent xmlns:mc="http://schemas.openxmlformats.org/markup-compatibility/2006">
          <mc:Choice Requires="x14">
            <control shapeId="6169" r:id="rId26" name="Check Box 25">
              <controlPr defaultSize="0" autoFill="0" autoLine="0" autoPict="0" altText="Annualized">
                <anchor moveWithCells="1">
                  <from>
                    <xdr:col>3</xdr:col>
                    <xdr:colOff>2266950</xdr:colOff>
                    <xdr:row>27</xdr:row>
                    <xdr:rowOff>69850</xdr:rowOff>
                  </from>
                  <to>
                    <xdr:col>3</xdr:col>
                    <xdr:colOff>2476500</xdr:colOff>
                    <xdr:row>27</xdr:row>
                    <xdr:rowOff>279400</xdr:rowOff>
                  </to>
                </anchor>
              </controlPr>
            </control>
          </mc:Choice>
        </mc:AlternateContent>
        <mc:AlternateContent xmlns:mc="http://schemas.openxmlformats.org/markup-compatibility/2006">
          <mc:Choice Requires="x14">
            <control shapeId="6170" r:id="rId27" name="Check Box 26">
              <controlPr defaultSize="0" autoFill="0" autoLine="0" autoPict="0" altText="Annualized">
                <anchor moveWithCells="1">
                  <from>
                    <xdr:col>3</xdr:col>
                    <xdr:colOff>2266950</xdr:colOff>
                    <xdr:row>28</xdr:row>
                    <xdr:rowOff>69850</xdr:rowOff>
                  </from>
                  <to>
                    <xdr:col>3</xdr:col>
                    <xdr:colOff>2476500</xdr:colOff>
                    <xdr:row>28</xdr:row>
                    <xdr:rowOff>279400</xdr:rowOff>
                  </to>
                </anchor>
              </controlPr>
            </control>
          </mc:Choice>
        </mc:AlternateContent>
        <mc:AlternateContent xmlns:mc="http://schemas.openxmlformats.org/markup-compatibility/2006">
          <mc:Choice Requires="x14">
            <control shapeId="6171" r:id="rId28" name="Check Box 27">
              <controlPr defaultSize="0" autoFill="0" autoLine="0" autoPict="0" altText="Annualized">
                <anchor moveWithCells="1">
                  <from>
                    <xdr:col>3</xdr:col>
                    <xdr:colOff>2266950</xdr:colOff>
                    <xdr:row>29</xdr:row>
                    <xdr:rowOff>69850</xdr:rowOff>
                  </from>
                  <to>
                    <xdr:col>3</xdr:col>
                    <xdr:colOff>2476500</xdr:colOff>
                    <xdr:row>29</xdr:row>
                    <xdr:rowOff>279400</xdr:rowOff>
                  </to>
                </anchor>
              </controlPr>
            </control>
          </mc:Choice>
        </mc:AlternateContent>
        <mc:AlternateContent xmlns:mc="http://schemas.openxmlformats.org/markup-compatibility/2006">
          <mc:Choice Requires="x14">
            <control shapeId="6172" r:id="rId29" name="Check Box 28">
              <controlPr defaultSize="0" autoFill="0" autoLine="0" autoPict="0" altText="Annualized">
                <anchor moveWithCells="1">
                  <from>
                    <xdr:col>7</xdr:col>
                    <xdr:colOff>209550</xdr:colOff>
                    <xdr:row>15</xdr:row>
                    <xdr:rowOff>69850</xdr:rowOff>
                  </from>
                  <to>
                    <xdr:col>7</xdr:col>
                    <xdr:colOff>419100</xdr:colOff>
                    <xdr:row>15</xdr:row>
                    <xdr:rowOff>279400</xdr:rowOff>
                  </to>
                </anchor>
              </controlPr>
            </control>
          </mc:Choice>
        </mc:AlternateContent>
        <mc:AlternateContent xmlns:mc="http://schemas.openxmlformats.org/markup-compatibility/2006">
          <mc:Choice Requires="x14">
            <control shapeId="6173" r:id="rId30" name="Check Box 29">
              <controlPr defaultSize="0" autoFill="0" autoLine="0" autoPict="0" altText="Annualized">
                <anchor moveWithCells="1">
                  <from>
                    <xdr:col>7</xdr:col>
                    <xdr:colOff>209550</xdr:colOff>
                    <xdr:row>16</xdr:row>
                    <xdr:rowOff>69850</xdr:rowOff>
                  </from>
                  <to>
                    <xdr:col>7</xdr:col>
                    <xdr:colOff>419100</xdr:colOff>
                    <xdr:row>16</xdr:row>
                    <xdr:rowOff>279400</xdr:rowOff>
                  </to>
                </anchor>
              </controlPr>
            </control>
          </mc:Choice>
        </mc:AlternateContent>
        <mc:AlternateContent xmlns:mc="http://schemas.openxmlformats.org/markup-compatibility/2006">
          <mc:Choice Requires="x14">
            <control shapeId="6174" r:id="rId31" name="Check Box 30">
              <controlPr defaultSize="0" autoFill="0" autoLine="0" autoPict="0" altText="Annualized">
                <anchor moveWithCells="1">
                  <from>
                    <xdr:col>7</xdr:col>
                    <xdr:colOff>209550</xdr:colOff>
                    <xdr:row>17</xdr:row>
                    <xdr:rowOff>69850</xdr:rowOff>
                  </from>
                  <to>
                    <xdr:col>7</xdr:col>
                    <xdr:colOff>419100</xdr:colOff>
                    <xdr:row>17</xdr:row>
                    <xdr:rowOff>279400</xdr:rowOff>
                  </to>
                </anchor>
              </controlPr>
            </control>
          </mc:Choice>
        </mc:AlternateContent>
        <mc:AlternateContent xmlns:mc="http://schemas.openxmlformats.org/markup-compatibility/2006">
          <mc:Choice Requires="x14">
            <control shapeId="6175" r:id="rId32" name="Check Box 31">
              <controlPr defaultSize="0" autoFill="0" autoLine="0" autoPict="0" altText="Annualized">
                <anchor moveWithCells="1">
                  <from>
                    <xdr:col>7</xdr:col>
                    <xdr:colOff>209550</xdr:colOff>
                    <xdr:row>19</xdr:row>
                    <xdr:rowOff>69850</xdr:rowOff>
                  </from>
                  <to>
                    <xdr:col>7</xdr:col>
                    <xdr:colOff>419100</xdr:colOff>
                    <xdr:row>19</xdr:row>
                    <xdr:rowOff>279400</xdr:rowOff>
                  </to>
                </anchor>
              </controlPr>
            </control>
          </mc:Choice>
        </mc:AlternateContent>
        <mc:AlternateContent xmlns:mc="http://schemas.openxmlformats.org/markup-compatibility/2006">
          <mc:Choice Requires="x14">
            <control shapeId="6176" r:id="rId33" name="Check Box 32">
              <controlPr defaultSize="0" autoFill="0" autoLine="0" autoPict="0" altText="Annualized">
                <anchor moveWithCells="1">
                  <from>
                    <xdr:col>7</xdr:col>
                    <xdr:colOff>209550</xdr:colOff>
                    <xdr:row>20</xdr:row>
                    <xdr:rowOff>69850</xdr:rowOff>
                  </from>
                  <to>
                    <xdr:col>7</xdr:col>
                    <xdr:colOff>419100</xdr:colOff>
                    <xdr:row>20</xdr:row>
                    <xdr:rowOff>279400</xdr:rowOff>
                  </to>
                </anchor>
              </controlPr>
            </control>
          </mc:Choice>
        </mc:AlternateContent>
        <mc:AlternateContent xmlns:mc="http://schemas.openxmlformats.org/markup-compatibility/2006">
          <mc:Choice Requires="x14">
            <control shapeId="6177" r:id="rId34" name="Check Box 33">
              <controlPr defaultSize="0" autoFill="0" autoLine="0" autoPict="0" altText="Annualized">
                <anchor moveWithCells="1">
                  <from>
                    <xdr:col>7</xdr:col>
                    <xdr:colOff>209550</xdr:colOff>
                    <xdr:row>21</xdr:row>
                    <xdr:rowOff>69850</xdr:rowOff>
                  </from>
                  <to>
                    <xdr:col>7</xdr:col>
                    <xdr:colOff>419100</xdr:colOff>
                    <xdr:row>21</xdr:row>
                    <xdr:rowOff>279400</xdr:rowOff>
                  </to>
                </anchor>
              </controlPr>
            </control>
          </mc:Choice>
        </mc:AlternateContent>
        <mc:AlternateContent xmlns:mc="http://schemas.openxmlformats.org/markup-compatibility/2006">
          <mc:Choice Requires="x14">
            <control shapeId="6178" r:id="rId35" name="Check Box 34">
              <controlPr defaultSize="0" autoFill="0" autoLine="0" autoPict="0" altText="Annualized">
                <anchor moveWithCells="1">
                  <from>
                    <xdr:col>7</xdr:col>
                    <xdr:colOff>209550</xdr:colOff>
                    <xdr:row>27</xdr:row>
                    <xdr:rowOff>69850</xdr:rowOff>
                  </from>
                  <to>
                    <xdr:col>7</xdr:col>
                    <xdr:colOff>419100</xdr:colOff>
                    <xdr:row>27</xdr:row>
                    <xdr:rowOff>279400</xdr:rowOff>
                  </to>
                </anchor>
              </controlPr>
            </control>
          </mc:Choice>
        </mc:AlternateContent>
        <mc:AlternateContent xmlns:mc="http://schemas.openxmlformats.org/markup-compatibility/2006">
          <mc:Choice Requires="x14">
            <control shapeId="6179" r:id="rId36" name="Check Box 35">
              <controlPr defaultSize="0" autoFill="0" autoLine="0" autoPict="0" altText="Annualized">
                <anchor moveWithCells="1">
                  <from>
                    <xdr:col>7</xdr:col>
                    <xdr:colOff>209550</xdr:colOff>
                    <xdr:row>28</xdr:row>
                    <xdr:rowOff>69850</xdr:rowOff>
                  </from>
                  <to>
                    <xdr:col>7</xdr:col>
                    <xdr:colOff>419100</xdr:colOff>
                    <xdr:row>28</xdr:row>
                    <xdr:rowOff>279400</xdr:rowOff>
                  </to>
                </anchor>
              </controlPr>
            </control>
          </mc:Choice>
        </mc:AlternateContent>
        <mc:AlternateContent xmlns:mc="http://schemas.openxmlformats.org/markup-compatibility/2006">
          <mc:Choice Requires="x14">
            <control shapeId="6180" r:id="rId37" name="Check Box 36">
              <controlPr defaultSize="0" autoFill="0" autoLine="0" autoPict="0" altText="Annualized">
                <anchor moveWithCells="1">
                  <from>
                    <xdr:col>7</xdr:col>
                    <xdr:colOff>209550</xdr:colOff>
                    <xdr:row>29</xdr:row>
                    <xdr:rowOff>69850</xdr:rowOff>
                  </from>
                  <to>
                    <xdr:col>7</xdr:col>
                    <xdr:colOff>419100</xdr:colOff>
                    <xdr:row>29</xdr:row>
                    <xdr:rowOff>279400</xdr:rowOff>
                  </to>
                </anchor>
              </controlPr>
            </control>
          </mc:Choice>
        </mc:AlternateContent>
        <mc:AlternateContent xmlns:mc="http://schemas.openxmlformats.org/markup-compatibility/2006">
          <mc:Choice Requires="x14">
            <control shapeId="6199" r:id="rId38" name="Check Box 55">
              <controlPr defaultSize="0" autoFill="0" autoLine="0" autoPict="0" altText="Annualized">
                <anchor moveWithCells="1">
                  <from>
                    <xdr:col>3</xdr:col>
                    <xdr:colOff>2266950</xdr:colOff>
                    <xdr:row>31</xdr:row>
                    <xdr:rowOff>69850</xdr:rowOff>
                  </from>
                  <to>
                    <xdr:col>3</xdr:col>
                    <xdr:colOff>2476500</xdr:colOff>
                    <xdr:row>31</xdr:row>
                    <xdr:rowOff>279400</xdr:rowOff>
                  </to>
                </anchor>
              </controlPr>
            </control>
          </mc:Choice>
        </mc:AlternateContent>
        <mc:AlternateContent xmlns:mc="http://schemas.openxmlformats.org/markup-compatibility/2006">
          <mc:Choice Requires="x14">
            <control shapeId="6200" r:id="rId39" name="Check Box 56">
              <controlPr defaultSize="0" autoFill="0" autoLine="0" autoPict="0" altText="Annualized">
                <anchor moveWithCells="1">
                  <from>
                    <xdr:col>3</xdr:col>
                    <xdr:colOff>2266950</xdr:colOff>
                    <xdr:row>32</xdr:row>
                    <xdr:rowOff>69850</xdr:rowOff>
                  </from>
                  <to>
                    <xdr:col>3</xdr:col>
                    <xdr:colOff>2476500</xdr:colOff>
                    <xdr:row>32</xdr:row>
                    <xdr:rowOff>279400</xdr:rowOff>
                  </to>
                </anchor>
              </controlPr>
            </control>
          </mc:Choice>
        </mc:AlternateContent>
        <mc:AlternateContent xmlns:mc="http://schemas.openxmlformats.org/markup-compatibility/2006">
          <mc:Choice Requires="x14">
            <control shapeId="6201" r:id="rId40" name="Check Box 57">
              <controlPr defaultSize="0" autoFill="0" autoLine="0" autoPict="0" altText="Annualized">
                <anchor moveWithCells="1">
                  <from>
                    <xdr:col>3</xdr:col>
                    <xdr:colOff>2266950</xdr:colOff>
                    <xdr:row>33</xdr:row>
                    <xdr:rowOff>69850</xdr:rowOff>
                  </from>
                  <to>
                    <xdr:col>3</xdr:col>
                    <xdr:colOff>2476500</xdr:colOff>
                    <xdr:row>33</xdr:row>
                    <xdr:rowOff>279400</xdr:rowOff>
                  </to>
                </anchor>
              </controlPr>
            </control>
          </mc:Choice>
        </mc:AlternateContent>
        <mc:AlternateContent xmlns:mc="http://schemas.openxmlformats.org/markup-compatibility/2006">
          <mc:Choice Requires="x14">
            <control shapeId="6202" r:id="rId41" name="Check Box 58">
              <controlPr defaultSize="0" autoFill="0" autoLine="0" autoPict="0" altText="Annualized">
                <anchor moveWithCells="1">
                  <from>
                    <xdr:col>3</xdr:col>
                    <xdr:colOff>2266950</xdr:colOff>
                    <xdr:row>35</xdr:row>
                    <xdr:rowOff>69850</xdr:rowOff>
                  </from>
                  <to>
                    <xdr:col>3</xdr:col>
                    <xdr:colOff>2476500</xdr:colOff>
                    <xdr:row>35</xdr:row>
                    <xdr:rowOff>279400</xdr:rowOff>
                  </to>
                </anchor>
              </controlPr>
            </control>
          </mc:Choice>
        </mc:AlternateContent>
        <mc:AlternateContent xmlns:mc="http://schemas.openxmlformats.org/markup-compatibility/2006">
          <mc:Choice Requires="x14">
            <control shapeId="6203" r:id="rId42" name="Check Box 59">
              <controlPr defaultSize="0" autoFill="0" autoLine="0" autoPict="0" altText="Annualized">
                <anchor moveWithCells="1">
                  <from>
                    <xdr:col>3</xdr:col>
                    <xdr:colOff>2266950</xdr:colOff>
                    <xdr:row>36</xdr:row>
                    <xdr:rowOff>69850</xdr:rowOff>
                  </from>
                  <to>
                    <xdr:col>3</xdr:col>
                    <xdr:colOff>2476500</xdr:colOff>
                    <xdr:row>36</xdr:row>
                    <xdr:rowOff>279400</xdr:rowOff>
                  </to>
                </anchor>
              </controlPr>
            </control>
          </mc:Choice>
        </mc:AlternateContent>
        <mc:AlternateContent xmlns:mc="http://schemas.openxmlformats.org/markup-compatibility/2006">
          <mc:Choice Requires="x14">
            <control shapeId="6204" r:id="rId43" name="Check Box 60">
              <controlPr defaultSize="0" autoFill="0" autoLine="0" autoPict="0" altText="Annualized">
                <anchor moveWithCells="1">
                  <from>
                    <xdr:col>3</xdr:col>
                    <xdr:colOff>2266950</xdr:colOff>
                    <xdr:row>37</xdr:row>
                    <xdr:rowOff>69850</xdr:rowOff>
                  </from>
                  <to>
                    <xdr:col>3</xdr:col>
                    <xdr:colOff>2476500</xdr:colOff>
                    <xdr:row>37</xdr:row>
                    <xdr:rowOff>279400</xdr:rowOff>
                  </to>
                </anchor>
              </controlPr>
            </control>
          </mc:Choice>
        </mc:AlternateContent>
        <mc:AlternateContent xmlns:mc="http://schemas.openxmlformats.org/markup-compatibility/2006">
          <mc:Choice Requires="x14">
            <control shapeId="6205" r:id="rId44" name="Check Box 61">
              <controlPr defaultSize="0" autoFill="0" autoLine="0" autoPict="0" altText="Annualized">
                <anchor moveWithCells="1">
                  <from>
                    <xdr:col>3</xdr:col>
                    <xdr:colOff>2266950</xdr:colOff>
                    <xdr:row>43</xdr:row>
                    <xdr:rowOff>69850</xdr:rowOff>
                  </from>
                  <to>
                    <xdr:col>3</xdr:col>
                    <xdr:colOff>2476500</xdr:colOff>
                    <xdr:row>43</xdr:row>
                    <xdr:rowOff>279400</xdr:rowOff>
                  </to>
                </anchor>
              </controlPr>
            </control>
          </mc:Choice>
        </mc:AlternateContent>
        <mc:AlternateContent xmlns:mc="http://schemas.openxmlformats.org/markup-compatibility/2006">
          <mc:Choice Requires="x14">
            <control shapeId="6206" r:id="rId45" name="Check Box 62">
              <controlPr defaultSize="0" autoFill="0" autoLine="0" autoPict="0" altText="Annualized">
                <anchor moveWithCells="1">
                  <from>
                    <xdr:col>3</xdr:col>
                    <xdr:colOff>2266950</xdr:colOff>
                    <xdr:row>44</xdr:row>
                    <xdr:rowOff>69850</xdr:rowOff>
                  </from>
                  <to>
                    <xdr:col>3</xdr:col>
                    <xdr:colOff>2476500</xdr:colOff>
                    <xdr:row>44</xdr:row>
                    <xdr:rowOff>279400</xdr:rowOff>
                  </to>
                </anchor>
              </controlPr>
            </control>
          </mc:Choice>
        </mc:AlternateContent>
        <mc:AlternateContent xmlns:mc="http://schemas.openxmlformats.org/markup-compatibility/2006">
          <mc:Choice Requires="x14">
            <control shapeId="6207" r:id="rId46" name="Check Box 63">
              <controlPr defaultSize="0" autoFill="0" autoLine="0" autoPict="0" altText="Annualized">
                <anchor moveWithCells="1">
                  <from>
                    <xdr:col>3</xdr:col>
                    <xdr:colOff>2266950</xdr:colOff>
                    <xdr:row>45</xdr:row>
                    <xdr:rowOff>69850</xdr:rowOff>
                  </from>
                  <to>
                    <xdr:col>3</xdr:col>
                    <xdr:colOff>2476500</xdr:colOff>
                    <xdr:row>45</xdr:row>
                    <xdr:rowOff>279400</xdr:rowOff>
                  </to>
                </anchor>
              </controlPr>
            </control>
          </mc:Choice>
        </mc:AlternateContent>
        <mc:AlternateContent xmlns:mc="http://schemas.openxmlformats.org/markup-compatibility/2006">
          <mc:Choice Requires="x14">
            <control shapeId="6208" r:id="rId47" name="Check Box 64">
              <controlPr defaultSize="0" autoFill="0" autoLine="0" autoPict="0" altText="Annualized">
                <anchor moveWithCells="1">
                  <from>
                    <xdr:col>7</xdr:col>
                    <xdr:colOff>209550</xdr:colOff>
                    <xdr:row>31</xdr:row>
                    <xdr:rowOff>69850</xdr:rowOff>
                  </from>
                  <to>
                    <xdr:col>7</xdr:col>
                    <xdr:colOff>419100</xdr:colOff>
                    <xdr:row>31</xdr:row>
                    <xdr:rowOff>279400</xdr:rowOff>
                  </to>
                </anchor>
              </controlPr>
            </control>
          </mc:Choice>
        </mc:AlternateContent>
        <mc:AlternateContent xmlns:mc="http://schemas.openxmlformats.org/markup-compatibility/2006">
          <mc:Choice Requires="x14">
            <control shapeId="6209" r:id="rId48" name="Check Box 65">
              <controlPr defaultSize="0" autoFill="0" autoLine="0" autoPict="0" altText="Annualized">
                <anchor moveWithCells="1">
                  <from>
                    <xdr:col>7</xdr:col>
                    <xdr:colOff>209550</xdr:colOff>
                    <xdr:row>32</xdr:row>
                    <xdr:rowOff>69850</xdr:rowOff>
                  </from>
                  <to>
                    <xdr:col>7</xdr:col>
                    <xdr:colOff>419100</xdr:colOff>
                    <xdr:row>32</xdr:row>
                    <xdr:rowOff>279400</xdr:rowOff>
                  </to>
                </anchor>
              </controlPr>
            </control>
          </mc:Choice>
        </mc:AlternateContent>
        <mc:AlternateContent xmlns:mc="http://schemas.openxmlformats.org/markup-compatibility/2006">
          <mc:Choice Requires="x14">
            <control shapeId="6210" r:id="rId49" name="Check Box 66">
              <controlPr defaultSize="0" autoFill="0" autoLine="0" autoPict="0" altText="Annualized">
                <anchor moveWithCells="1">
                  <from>
                    <xdr:col>7</xdr:col>
                    <xdr:colOff>209550</xdr:colOff>
                    <xdr:row>33</xdr:row>
                    <xdr:rowOff>69850</xdr:rowOff>
                  </from>
                  <to>
                    <xdr:col>7</xdr:col>
                    <xdr:colOff>419100</xdr:colOff>
                    <xdr:row>33</xdr:row>
                    <xdr:rowOff>279400</xdr:rowOff>
                  </to>
                </anchor>
              </controlPr>
            </control>
          </mc:Choice>
        </mc:AlternateContent>
        <mc:AlternateContent xmlns:mc="http://schemas.openxmlformats.org/markup-compatibility/2006">
          <mc:Choice Requires="x14">
            <control shapeId="6211" r:id="rId50" name="Check Box 67">
              <controlPr defaultSize="0" autoFill="0" autoLine="0" autoPict="0" altText="Annualized">
                <anchor moveWithCells="1">
                  <from>
                    <xdr:col>7</xdr:col>
                    <xdr:colOff>209550</xdr:colOff>
                    <xdr:row>35</xdr:row>
                    <xdr:rowOff>69850</xdr:rowOff>
                  </from>
                  <to>
                    <xdr:col>7</xdr:col>
                    <xdr:colOff>419100</xdr:colOff>
                    <xdr:row>35</xdr:row>
                    <xdr:rowOff>279400</xdr:rowOff>
                  </to>
                </anchor>
              </controlPr>
            </control>
          </mc:Choice>
        </mc:AlternateContent>
        <mc:AlternateContent xmlns:mc="http://schemas.openxmlformats.org/markup-compatibility/2006">
          <mc:Choice Requires="x14">
            <control shapeId="6212" r:id="rId51" name="Check Box 68">
              <controlPr defaultSize="0" autoFill="0" autoLine="0" autoPict="0" altText="Annualized">
                <anchor moveWithCells="1">
                  <from>
                    <xdr:col>7</xdr:col>
                    <xdr:colOff>209550</xdr:colOff>
                    <xdr:row>36</xdr:row>
                    <xdr:rowOff>69850</xdr:rowOff>
                  </from>
                  <to>
                    <xdr:col>7</xdr:col>
                    <xdr:colOff>419100</xdr:colOff>
                    <xdr:row>36</xdr:row>
                    <xdr:rowOff>279400</xdr:rowOff>
                  </to>
                </anchor>
              </controlPr>
            </control>
          </mc:Choice>
        </mc:AlternateContent>
        <mc:AlternateContent xmlns:mc="http://schemas.openxmlformats.org/markup-compatibility/2006">
          <mc:Choice Requires="x14">
            <control shapeId="6213" r:id="rId52" name="Check Box 69">
              <controlPr defaultSize="0" autoFill="0" autoLine="0" autoPict="0" altText="Annualized">
                <anchor moveWithCells="1">
                  <from>
                    <xdr:col>7</xdr:col>
                    <xdr:colOff>209550</xdr:colOff>
                    <xdr:row>37</xdr:row>
                    <xdr:rowOff>69850</xdr:rowOff>
                  </from>
                  <to>
                    <xdr:col>7</xdr:col>
                    <xdr:colOff>419100</xdr:colOff>
                    <xdr:row>37</xdr:row>
                    <xdr:rowOff>279400</xdr:rowOff>
                  </to>
                </anchor>
              </controlPr>
            </control>
          </mc:Choice>
        </mc:AlternateContent>
        <mc:AlternateContent xmlns:mc="http://schemas.openxmlformats.org/markup-compatibility/2006">
          <mc:Choice Requires="x14">
            <control shapeId="6214" r:id="rId53" name="Check Box 70">
              <controlPr defaultSize="0" autoFill="0" autoLine="0" autoPict="0" altText="Annualized">
                <anchor moveWithCells="1">
                  <from>
                    <xdr:col>7</xdr:col>
                    <xdr:colOff>209550</xdr:colOff>
                    <xdr:row>43</xdr:row>
                    <xdr:rowOff>69850</xdr:rowOff>
                  </from>
                  <to>
                    <xdr:col>7</xdr:col>
                    <xdr:colOff>419100</xdr:colOff>
                    <xdr:row>43</xdr:row>
                    <xdr:rowOff>279400</xdr:rowOff>
                  </to>
                </anchor>
              </controlPr>
            </control>
          </mc:Choice>
        </mc:AlternateContent>
        <mc:AlternateContent xmlns:mc="http://schemas.openxmlformats.org/markup-compatibility/2006">
          <mc:Choice Requires="x14">
            <control shapeId="6215" r:id="rId54" name="Check Box 71">
              <controlPr defaultSize="0" autoFill="0" autoLine="0" autoPict="0" altText="Annualized">
                <anchor moveWithCells="1">
                  <from>
                    <xdr:col>7</xdr:col>
                    <xdr:colOff>209550</xdr:colOff>
                    <xdr:row>44</xdr:row>
                    <xdr:rowOff>69850</xdr:rowOff>
                  </from>
                  <to>
                    <xdr:col>7</xdr:col>
                    <xdr:colOff>419100</xdr:colOff>
                    <xdr:row>44</xdr:row>
                    <xdr:rowOff>279400</xdr:rowOff>
                  </to>
                </anchor>
              </controlPr>
            </control>
          </mc:Choice>
        </mc:AlternateContent>
        <mc:AlternateContent xmlns:mc="http://schemas.openxmlformats.org/markup-compatibility/2006">
          <mc:Choice Requires="x14">
            <control shapeId="6216" r:id="rId55" name="Check Box 72">
              <controlPr defaultSize="0" autoFill="0" autoLine="0" autoPict="0" altText="Annualized">
                <anchor moveWithCells="1">
                  <from>
                    <xdr:col>7</xdr:col>
                    <xdr:colOff>209550</xdr:colOff>
                    <xdr:row>45</xdr:row>
                    <xdr:rowOff>69850</xdr:rowOff>
                  </from>
                  <to>
                    <xdr:col>7</xdr:col>
                    <xdr:colOff>419100</xdr:colOff>
                    <xdr:row>45</xdr:row>
                    <xdr:rowOff>279400</xdr:rowOff>
                  </to>
                </anchor>
              </controlPr>
            </control>
          </mc:Choice>
        </mc:AlternateContent>
        <mc:AlternateContent xmlns:mc="http://schemas.openxmlformats.org/markup-compatibility/2006">
          <mc:Choice Requires="x14">
            <control shapeId="6235" r:id="rId56" name="Check Box 91">
              <controlPr defaultSize="0" autoFill="0" autoLine="0" autoPict="0" altText="Annualized">
                <anchor moveWithCells="1">
                  <from>
                    <xdr:col>3</xdr:col>
                    <xdr:colOff>2266950</xdr:colOff>
                    <xdr:row>48</xdr:row>
                    <xdr:rowOff>69850</xdr:rowOff>
                  </from>
                  <to>
                    <xdr:col>3</xdr:col>
                    <xdr:colOff>2476500</xdr:colOff>
                    <xdr:row>48</xdr:row>
                    <xdr:rowOff>279400</xdr:rowOff>
                  </to>
                </anchor>
              </controlPr>
            </control>
          </mc:Choice>
        </mc:AlternateContent>
        <mc:AlternateContent xmlns:mc="http://schemas.openxmlformats.org/markup-compatibility/2006">
          <mc:Choice Requires="x14">
            <control shapeId="6236" r:id="rId57" name="Check Box 92">
              <controlPr defaultSize="0" autoFill="0" autoLine="0" autoPict="0" altText="Annualized">
                <anchor moveWithCells="1">
                  <from>
                    <xdr:col>3</xdr:col>
                    <xdr:colOff>2266950</xdr:colOff>
                    <xdr:row>49</xdr:row>
                    <xdr:rowOff>69850</xdr:rowOff>
                  </from>
                  <to>
                    <xdr:col>3</xdr:col>
                    <xdr:colOff>2476500</xdr:colOff>
                    <xdr:row>49</xdr:row>
                    <xdr:rowOff>279400</xdr:rowOff>
                  </to>
                </anchor>
              </controlPr>
            </control>
          </mc:Choice>
        </mc:AlternateContent>
        <mc:AlternateContent xmlns:mc="http://schemas.openxmlformats.org/markup-compatibility/2006">
          <mc:Choice Requires="x14">
            <control shapeId="6237" r:id="rId58" name="Check Box 93">
              <controlPr defaultSize="0" autoFill="0" autoLine="0" autoPict="0" altText="Annualized">
                <anchor moveWithCells="1">
                  <from>
                    <xdr:col>3</xdr:col>
                    <xdr:colOff>2266950</xdr:colOff>
                    <xdr:row>51</xdr:row>
                    <xdr:rowOff>69850</xdr:rowOff>
                  </from>
                  <to>
                    <xdr:col>3</xdr:col>
                    <xdr:colOff>2476500</xdr:colOff>
                    <xdr:row>51</xdr:row>
                    <xdr:rowOff>279400</xdr:rowOff>
                  </to>
                </anchor>
              </controlPr>
            </control>
          </mc:Choice>
        </mc:AlternateContent>
        <mc:AlternateContent xmlns:mc="http://schemas.openxmlformats.org/markup-compatibility/2006">
          <mc:Choice Requires="x14">
            <control shapeId="6238" r:id="rId59" name="Check Box 94">
              <controlPr defaultSize="0" autoFill="0" autoLine="0" autoPict="0" altText="Annualized">
                <anchor moveWithCells="1">
                  <from>
                    <xdr:col>3</xdr:col>
                    <xdr:colOff>2266950</xdr:colOff>
                    <xdr:row>52</xdr:row>
                    <xdr:rowOff>69850</xdr:rowOff>
                  </from>
                  <to>
                    <xdr:col>3</xdr:col>
                    <xdr:colOff>2476500</xdr:colOff>
                    <xdr:row>52</xdr:row>
                    <xdr:rowOff>279400</xdr:rowOff>
                  </to>
                </anchor>
              </controlPr>
            </control>
          </mc:Choice>
        </mc:AlternateContent>
        <mc:AlternateContent xmlns:mc="http://schemas.openxmlformats.org/markup-compatibility/2006">
          <mc:Choice Requires="x14">
            <control shapeId="6239" r:id="rId60" name="Check Box 95">
              <controlPr defaultSize="0" autoFill="0" autoLine="0" autoPict="0" altText="Annualized">
                <anchor moveWithCells="1">
                  <from>
                    <xdr:col>3</xdr:col>
                    <xdr:colOff>2266950</xdr:colOff>
                    <xdr:row>54</xdr:row>
                    <xdr:rowOff>69850</xdr:rowOff>
                  </from>
                  <to>
                    <xdr:col>3</xdr:col>
                    <xdr:colOff>2476500</xdr:colOff>
                    <xdr:row>54</xdr:row>
                    <xdr:rowOff>279400</xdr:rowOff>
                  </to>
                </anchor>
              </controlPr>
            </control>
          </mc:Choice>
        </mc:AlternateContent>
        <mc:AlternateContent xmlns:mc="http://schemas.openxmlformats.org/markup-compatibility/2006">
          <mc:Choice Requires="x14">
            <control shapeId="6240" r:id="rId61" name="Check Box 96">
              <controlPr defaultSize="0" autoFill="0" autoLine="0" autoPict="0" altText="Annualized">
                <anchor moveWithCells="1">
                  <from>
                    <xdr:col>3</xdr:col>
                    <xdr:colOff>2266950</xdr:colOff>
                    <xdr:row>55</xdr:row>
                    <xdr:rowOff>69850</xdr:rowOff>
                  </from>
                  <to>
                    <xdr:col>3</xdr:col>
                    <xdr:colOff>2476500</xdr:colOff>
                    <xdr:row>55</xdr:row>
                    <xdr:rowOff>279400</xdr:rowOff>
                  </to>
                </anchor>
              </controlPr>
            </control>
          </mc:Choice>
        </mc:AlternateContent>
        <mc:AlternateContent xmlns:mc="http://schemas.openxmlformats.org/markup-compatibility/2006">
          <mc:Choice Requires="x14">
            <control shapeId="6241" r:id="rId62" name="Check Box 97">
              <controlPr defaultSize="0" autoFill="0" autoLine="0" autoPict="0" altText="Annualized">
                <anchor moveWithCells="1">
                  <from>
                    <xdr:col>7</xdr:col>
                    <xdr:colOff>209550</xdr:colOff>
                    <xdr:row>48</xdr:row>
                    <xdr:rowOff>69850</xdr:rowOff>
                  </from>
                  <to>
                    <xdr:col>7</xdr:col>
                    <xdr:colOff>419100</xdr:colOff>
                    <xdr:row>48</xdr:row>
                    <xdr:rowOff>279400</xdr:rowOff>
                  </to>
                </anchor>
              </controlPr>
            </control>
          </mc:Choice>
        </mc:AlternateContent>
        <mc:AlternateContent xmlns:mc="http://schemas.openxmlformats.org/markup-compatibility/2006">
          <mc:Choice Requires="x14">
            <control shapeId="6242" r:id="rId63" name="Check Box 98">
              <controlPr defaultSize="0" autoFill="0" autoLine="0" autoPict="0" altText="Annualized">
                <anchor moveWithCells="1">
                  <from>
                    <xdr:col>7</xdr:col>
                    <xdr:colOff>209550</xdr:colOff>
                    <xdr:row>49</xdr:row>
                    <xdr:rowOff>69850</xdr:rowOff>
                  </from>
                  <to>
                    <xdr:col>7</xdr:col>
                    <xdr:colOff>419100</xdr:colOff>
                    <xdr:row>49</xdr:row>
                    <xdr:rowOff>279400</xdr:rowOff>
                  </to>
                </anchor>
              </controlPr>
            </control>
          </mc:Choice>
        </mc:AlternateContent>
        <mc:AlternateContent xmlns:mc="http://schemas.openxmlformats.org/markup-compatibility/2006">
          <mc:Choice Requires="x14">
            <control shapeId="6243" r:id="rId64" name="Check Box 99">
              <controlPr defaultSize="0" autoFill="0" autoLine="0" autoPict="0" altText="Annualized">
                <anchor moveWithCells="1">
                  <from>
                    <xdr:col>7</xdr:col>
                    <xdr:colOff>209550</xdr:colOff>
                    <xdr:row>51</xdr:row>
                    <xdr:rowOff>69850</xdr:rowOff>
                  </from>
                  <to>
                    <xdr:col>7</xdr:col>
                    <xdr:colOff>419100</xdr:colOff>
                    <xdr:row>51</xdr:row>
                    <xdr:rowOff>279400</xdr:rowOff>
                  </to>
                </anchor>
              </controlPr>
            </control>
          </mc:Choice>
        </mc:AlternateContent>
        <mc:AlternateContent xmlns:mc="http://schemas.openxmlformats.org/markup-compatibility/2006">
          <mc:Choice Requires="x14">
            <control shapeId="6244" r:id="rId65" name="Check Box 100">
              <controlPr defaultSize="0" autoFill="0" autoLine="0" autoPict="0" altText="Annualized">
                <anchor moveWithCells="1">
                  <from>
                    <xdr:col>7</xdr:col>
                    <xdr:colOff>209550</xdr:colOff>
                    <xdr:row>52</xdr:row>
                    <xdr:rowOff>69850</xdr:rowOff>
                  </from>
                  <to>
                    <xdr:col>7</xdr:col>
                    <xdr:colOff>419100</xdr:colOff>
                    <xdr:row>52</xdr:row>
                    <xdr:rowOff>279400</xdr:rowOff>
                  </to>
                </anchor>
              </controlPr>
            </control>
          </mc:Choice>
        </mc:AlternateContent>
        <mc:AlternateContent xmlns:mc="http://schemas.openxmlformats.org/markup-compatibility/2006">
          <mc:Choice Requires="x14">
            <control shapeId="6245" r:id="rId66" name="Check Box 101">
              <controlPr defaultSize="0" autoFill="0" autoLine="0" autoPict="0" altText="Annualized">
                <anchor moveWithCells="1">
                  <from>
                    <xdr:col>7</xdr:col>
                    <xdr:colOff>209550</xdr:colOff>
                    <xdr:row>54</xdr:row>
                    <xdr:rowOff>69850</xdr:rowOff>
                  </from>
                  <to>
                    <xdr:col>7</xdr:col>
                    <xdr:colOff>419100</xdr:colOff>
                    <xdr:row>54</xdr:row>
                    <xdr:rowOff>279400</xdr:rowOff>
                  </to>
                </anchor>
              </controlPr>
            </control>
          </mc:Choice>
        </mc:AlternateContent>
        <mc:AlternateContent xmlns:mc="http://schemas.openxmlformats.org/markup-compatibility/2006">
          <mc:Choice Requires="x14">
            <control shapeId="6246" r:id="rId67" name="Check Box 102">
              <controlPr defaultSize="0" autoFill="0" autoLine="0" autoPict="0" altText="Annualized">
                <anchor moveWithCells="1">
                  <from>
                    <xdr:col>7</xdr:col>
                    <xdr:colOff>209550</xdr:colOff>
                    <xdr:row>55</xdr:row>
                    <xdr:rowOff>69850</xdr:rowOff>
                  </from>
                  <to>
                    <xdr:col>7</xdr:col>
                    <xdr:colOff>419100</xdr:colOff>
                    <xdr:row>55</xdr:row>
                    <xdr:rowOff>279400</xdr:rowOff>
                  </to>
                </anchor>
              </controlPr>
            </control>
          </mc:Choice>
        </mc:AlternateContent>
        <mc:AlternateContent xmlns:mc="http://schemas.openxmlformats.org/markup-compatibility/2006">
          <mc:Choice Requires="x14">
            <control shapeId="6248" r:id="rId68" name="Check Box 104">
              <controlPr defaultSize="0" autoFill="0" autoLine="0" autoPict="0" altText="Annualized">
                <anchor moveWithCells="1">
                  <from>
                    <xdr:col>3</xdr:col>
                    <xdr:colOff>2266950</xdr:colOff>
                    <xdr:row>23</xdr:row>
                    <xdr:rowOff>69850</xdr:rowOff>
                  </from>
                  <to>
                    <xdr:col>3</xdr:col>
                    <xdr:colOff>2476500</xdr:colOff>
                    <xdr:row>23</xdr:row>
                    <xdr:rowOff>279400</xdr:rowOff>
                  </to>
                </anchor>
              </controlPr>
            </control>
          </mc:Choice>
        </mc:AlternateContent>
        <mc:AlternateContent xmlns:mc="http://schemas.openxmlformats.org/markup-compatibility/2006">
          <mc:Choice Requires="x14">
            <control shapeId="6249" r:id="rId69" name="Check Box 105">
              <controlPr defaultSize="0" autoFill="0" autoLine="0" autoPict="0" altText="Annualized">
                <anchor moveWithCells="1">
                  <from>
                    <xdr:col>3</xdr:col>
                    <xdr:colOff>2266950</xdr:colOff>
                    <xdr:row>24</xdr:row>
                    <xdr:rowOff>69850</xdr:rowOff>
                  </from>
                  <to>
                    <xdr:col>3</xdr:col>
                    <xdr:colOff>2476500</xdr:colOff>
                    <xdr:row>24</xdr:row>
                    <xdr:rowOff>279400</xdr:rowOff>
                  </to>
                </anchor>
              </controlPr>
            </control>
          </mc:Choice>
        </mc:AlternateContent>
        <mc:AlternateContent xmlns:mc="http://schemas.openxmlformats.org/markup-compatibility/2006">
          <mc:Choice Requires="x14">
            <control shapeId="6250" r:id="rId70" name="Check Box 106">
              <controlPr defaultSize="0" autoFill="0" autoLine="0" autoPict="0" altText="Annualized">
                <anchor moveWithCells="1">
                  <from>
                    <xdr:col>3</xdr:col>
                    <xdr:colOff>2266950</xdr:colOff>
                    <xdr:row>25</xdr:row>
                    <xdr:rowOff>69850</xdr:rowOff>
                  </from>
                  <to>
                    <xdr:col>3</xdr:col>
                    <xdr:colOff>2476500</xdr:colOff>
                    <xdr:row>25</xdr:row>
                    <xdr:rowOff>279400</xdr:rowOff>
                  </to>
                </anchor>
              </controlPr>
            </control>
          </mc:Choice>
        </mc:AlternateContent>
        <mc:AlternateContent xmlns:mc="http://schemas.openxmlformats.org/markup-compatibility/2006">
          <mc:Choice Requires="x14">
            <control shapeId="6251" r:id="rId71" name="Check Box 107">
              <controlPr defaultSize="0" autoFill="0" autoLine="0" autoPict="0" altText="Annualized">
                <anchor moveWithCells="1">
                  <from>
                    <xdr:col>7</xdr:col>
                    <xdr:colOff>209550</xdr:colOff>
                    <xdr:row>23</xdr:row>
                    <xdr:rowOff>69850</xdr:rowOff>
                  </from>
                  <to>
                    <xdr:col>7</xdr:col>
                    <xdr:colOff>419100</xdr:colOff>
                    <xdr:row>23</xdr:row>
                    <xdr:rowOff>279400</xdr:rowOff>
                  </to>
                </anchor>
              </controlPr>
            </control>
          </mc:Choice>
        </mc:AlternateContent>
        <mc:AlternateContent xmlns:mc="http://schemas.openxmlformats.org/markup-compatibility/2006">
          <mc:Choice Requires="x14">
            <control shapeId="6252" r:id="rId72" name="Check Box 108">
              <controlPr defaultSize="0" autoFill="0" autoLine="0" autoPict="0" altText="Annualized">
                <anchor moveWithCells="1">
                  <from>
                    <xdr:col>7</xdr:col>
                    <xdr:colOff>209550</xdr:colOff>
                    <xdr:row>24</xdr:row>
                    <xdr:rowOff>69850</xdr:rowOff>
                  </from>
                  <to>
                    <xdr:col>7</xdr:col>
                    <xdr:colOff>419100</xdr:colOff>
                    <xdr:row>24</xdr:row>
                    <xdr:rowOff>279400</xdr:rowOff>
                  </to>
                </anchor>
              </controlPr>
            </control>
          </mc:Choice>
        </mc:AlternateContent>
        <mc:AlternateContent xmlns:mc="http://schemas.openxmlformats.org/markup-compatibility/2006">
          <mc:Choice Requires="x14">
            <control shapeId="6253" r:id="rId73" name="Check Box 109">
              <controlPr defaultSize="0" autoFill="0" autoLine="0" autoPict="0" altText="Annualized">
                <anchor moveWithCells="1">
                  <from>
                    <xdr:col>7</xdr:col>
                    <xdr:colOff>209550</xdr:colOff>
                    <xdr:row>25</xdr:row>
                    <xdr:rowOff>69850</xdr:rowOff>
                  </from>
                  <to>
                    <xdr:col>7</xdr:col>
                    <xdr:colOff>419100</xdr:colOff>
                    <xdr:row>25</xdr:row>
                    <xdr:rowOff>279400</xdr:rowOff>
                  </to>
                </anchor>
              </controlPr>
            </control>
          </mc:Choice>
        </mc:AlternateContent>
        <mc:AlternateContent xmlns:mc="http://schemas.openxmlformats.org/markup-compatibility/2006">
          <mc:Choice Requires="x14">
            <control shapeId="6254" r:id="rId74" name="Check Box 110">
              <controlPr defaultSize="0" autoFill="0" autoLine="0" autoPict="0" altText="Annualized">
                <anchor moveWithCells="1">
                  <from>
                    <xdr:col>3</xdr:col>
                    <xdr:colOff>2266950</xdr:colOff>
                    <xdr:row>39</xdr:row>
                    <xdr:rowOff>69850</xdr:rowOff>
                  </from>
                  <to>
                    <xdr:col>3</xdr:col>
                    <xdr:colOff>2476500</xdr:colOff>
                    <xdr:row>39</xdr:row>
                    <xdr:rowOff>279400</xdr:rowOff>
                  </to>
                </anchor>
              </controlPr>
            </control>
          </mc:Choice>
        </mc:AlternateContent>
        <mc:AlternateContent xmlns:mc="http://schemas.openxmlformats.org/markup-compatibility/2006">
          <mc:Choice Requires="x14">
            <control shapeId="6255" r:id="rId75" name="Check Box 111">
              <controlPr defaultSize="0" autoFill="0" autoLine="0" autoPict="0" altText="Annualized">
                <anchor moveWithCells="1">
                  <from>
                    <xdr:col>3</xdr:col>
                    <xdr:colOff>2266950</xdr:colOff>
                    <xdr:row>40</xdr:row>
                    <xdr:rowOff>69850</xdr:rowOff>
                  </from>
                  <to>
                    <xdr:col>3</xdr:col>
                    <xdr:colOff>2476500</xdr:colOff>
                    <xdr:row>40</xdr:row>
                    <xdr:rowOff>279400</xdr:rowOff>
                  </to>
                </anchor>
              </controlPr>
            </control>
          </mc:Choice>
        </mc:AlternateContent>
        <mc:AlternateContent xmlns:mc="http://schemas.openxmlformats.org/markup-compatibility/2006">
          <mc:Choice Requires="x14">
            <control shapeId="6256" r:id="rId76" name="Check Box 112">
              <controlPr defaultSize="0" autoFill="0" autoLine="0" autoPict="0" altText="Annualized">
                <anchor moveWithCells="1">
                  <from>
                    <xdr:col>3</xdr:col>
                    <xdr:colOff>2266950</xdr:colOff>
                    <xdr:row>41</xdr:row>
                    <xdr:rowOff>69850</xdr:rowOff>
                  </from>
                  <to>
                    <xdr:col>3</xdr:col>
                    <xdr:colOff>2476500</xdr:colOff>
                    <xdr:row>41</xdr:row>
                    <xdr:rowOff>279400</xdr:rowOff>
                  </to>
                </anchor>
              </controlPr>
            </control>
          </mc:Choice>
        </mc:AlternateContent>
        <mc:AlternateContent xmlns:mc="http://schemas.openxmlformats.org/markup-compatibility/2006">
          <mc:Choice Requires="x14">
            <control shapeId="6257" r:id="rId77" name="Check Box 113">
              <controlPr defaultSize="0" autoFill="0" autoLine="0" autoPict="0" altText="Annualized">
                <anchor moveWithCells="1">
                  <from>
                    <xdr:col>7</xdr:col>
                    <xdr:colOff>209550</xdr:colOff>
                    <xdr:row>39</xdr:row>
                    <xdr:rowOff>69850</xdr:rowOff>
                  </from>
                  <to>
                    <xdr:col>7</xdr:col>
                    <xdr:colOff>419100</xdr:colOff>
                    <xdr:row>39</xdr:row>
                    <xdr:rowOff>279400</xdr:rowOff>
                  </to>
                </anchor>
              </controlPr>
            </control>
          </mc:Choice>
        </mc:AlternateContent>
        <mc:AlternateContent xmlns:mc="http://schemas.openxmlformats.org/markup-compatibility/2006">
          <mc:Choice Requires="x14">
            <control shapeId="6258" r:id="rId78" name="Check Box 114">
              <controlPr defaultSize="0" autoFill="0" autoLine="0" autoPict="0" altText="Annualized">
                <anchor moveWithCells="1">
                  <from>
                    <xdr:col>7</xdr:col>
                    <xdr:colOff>209550</xdr:colOff>
                    <xdr:row>40</xdr:row>
                    <xdr:rowOff>69850</xdr:rowOff>
                  </from>
                  <to>
                    <xdr:col>7</xdr:col>
                    <xdr:colOff>419100</xdr:colOff>
                    <xdr:row>40</xdr:row>
                    <xdr:rowOff>279400</xdr:rowOff>
                  </to>
                </anchor>
              </controlPr>
            </control>
          </mc:Choice>
        </mc:AlternateContent>
        <mc:AlternateContent xmlns:mc="http://schemas.openxmlformats.org/markup-compatibility/2006">
          <mc:Choice Requires="x14">
            <control shapeId="6259" r:id="rId79" name="Check Box 115">
              <controlPr defaultSize="0" autoFill="0" autoLine="0" autoPict="0" altText="Annualized">
                <anchor moveWithCells="1">
                  <from>
                    <xdr:col>7</xdr:col>
                    <xdr:colOff>209550</xdr:colOff>
                    <xdr:row>41</xdr:row>
                    <xdr:rowOff>69850</xdr:rowOff>
                  </from>
                  <to>
                    <xdr:col>7</xdr:col>
                    <xdr:colOff>419100</xdr:colOff>
                    <xdr:row>41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3361C-B7F1-495B-9444-04527559CB49}">
  <sheetPr codeName="Sheet2">
    <outlinePr summaryBelow="0"/>
    <pageSetUpPr fitToPage="1"/>
  </sheetPr>
  <dimension ref="A1:P224"/>
  <sheetViews>
    <sheetView showGridLines="0" zoomScaleNormal="100" workbookViewId="0">
      <pane ySplit="1" topLeftCell="A3" activePane="bottomLeft" state="frozen"/>
      <selection pane="bottomLeft" activeCell="D5" sqref="D5"/>
    </sheetView>
  </sheetViews>
  <sheetFormatPr defaultColWidth="0" defaultRowHeight="14.5" zeroHeight="1" outlineLevelRow="1" x14ac:dyDescent="0.35"/>
  <cols>
    <col min="1" max="1" width="3.1796875" bestFit="1" customWidth="1"/>
    <col min="2" max="2" width="4.453125" customWidth="1"/>
    <col min="3" max="3" width="14.81640625" customWidth="1"/>
    <col min="4" max="4" width="37.7265625" customWidth="1"/>
    <col min="5" max="5" width="18.7265625" customWidth="1"/>
    <col min="6" max="6" width="8.1796875" customWidth="1"/>
    <col min="7" max="7" width="14.1796875" customWidth="1"/>
    <col min="8" max="8" width="18.7265625" customWidth="1"/>
    <col min="9" max="9" width="8.1796875" customWidth="1"/>
    <col min="10" max="10" width="11.7265625" customWidth="1"/>
    <col min="11" max="11" width="18.7265625" customWidth="1"/>
    <col min="12" max="13" width="4.81640625" customWidth="1"/>
    <col min="14" max="14" width="3.7265625" customWidth="1"/>
    <col min="15" max="15" width="19.26953125" hidden="1" customWidth="1"/>
    <col min="16" max="16" width="3.7265625" hidden="1" customWidth="1"/>
    <col min="17" max="16384" width="9.1796875" hidden="1"/>
  </cols>
  <sheetData>
    <row r="1" spans="2:14" s="1" customFormat="1" ht="38.5" customHeight="1" thickBot="1" x14ac:dyDescent="0.85">
      <c r="B1" s="111" t="s">
        <v>103</v>
      </c>
      <c r="C1" s="112"/>
      <c r="D1" s="112"/>
      <c r="E1" s="113"/>
      <c r="F1" s="113"/>
      <c r="G1" s="113"/>
      <c r="H1" s="114"/>
      <c r="I1" s="114"/>
      <c r="J1" s="114"/>
      <c r="K1" s="113"/>
      <c r="L1" s="113"/>
      <c r="M1" s="113"/>
    </row>
    <row r="2" spans="2:14" ht="9" hidden="1" customHeight="1" x14ac:dyDescent="0.35">
      <c r="B2" s="115"/>
      <c r="C2" s="115"/>
      <c r="D2" s="115"/>
      <c r="E2" s="115"/>
      <c r="F2" s="115"/>
      <c r="G2" s="115"/>
      <c r="H2" s="115"/>
      <c r="I2" s="115"/>
      <c r="J2" s="115"/>
      <c r="K2" s="115"/>
      <c r="L2" s="115"/>
      <c r="M2" s="115"/>
    </row>
    <row r="3" spans="2:14" ht="168.75" customHeight="1" thickTop="1" x14ac:dyDescent="0.35">
      <c r="B3" s="287" t="s">
        <v>104</v>
      </c>
      <c r="C3" s="288"/>
      <c r="D3" s="288"/>
      <c r="E3" s="288"/>
      <c r="F3" s="288"/>
      <c r="G3" s="288"/>
      <c r="H3" s="288"/>
      <c r="I3" s="288"/>
      <c r="J3" s="288"/>
      <c r="K3" s="288"/>
      <c r="L3" s="288"/>
      <c r="M3" s="288"/>
    </row>
    <row r="4" spans="2:14" ht="27" hidden="1" customHeight="1" x14ac:dyDescent="0.35"/>
    <row r="5" spans="2:14" s="2" customFormat="1" ht="27" customHeight="1" x14ac:dyDescent="0.35">
      <c r="B5" s="289" t="s">
        <v>105</v>
      </c>
      <c r="C5" s="290"/>
      <c r="D5" s="116"/>
      <c r="E5" s="117" t="s">
        <v>106</v>
      </c>
      <c r="F5" s="291"/>
      <c r="G5" s="292"/>
      <c r="H5" s="293"/>
      <c r="I5" s="118"/>
      <c r="J5" s="119" t="s">
        <v>107</v>
      </c>
      <c r="K5" s="120"/>
      <c r="L5" s="294" t="s">
        <v>108</v>
      </c>
      <c r="M5" s="295"/>
    </row>
    <row r="6" spans="2:14" s="2" customFormat="1" ht="6" customHeight="1" x14ac:dyDescent="0.35"/>
    <row r="7" spans="2:14" s="2" customFormat="1" ht="28.15" customHeight="1" x14ac:dyDescent="0.35">
      <c r="B7" s="121" t="s">
        <v>109</v>
      </c>
      <c r="C7" s="122"/>
      <c r="D7" s="123"/>
      <c r="E7" s="123"/>
      <c r="F7" s="124" t="s">
        <v>4</v>
      </c>
      <c r="G7" s="125"/>
      <c r="H7" s="126"/>
      <c r="I7" s="123"/>
      <c r="J7" s="125"/>
      <c r="K7" s="126"/>
      <c r="L7" s="127"/>
      <c r="M7" s="128"/>
    </row>
    <row r="8" spans="2:14" s="132" customFormat="1" ht="4.5" customHeight="1" x14ac:dyDescent="0.35">
      <c r="B8" s="129"/>
      <c r="C8" s="130"/>
      <c r="D8" s="130"/>
      <c r="E8" s="130"/>
      <c r="F8" s="130"/>
      <c r="G8" s="131"/>
      <c r="H8" s="147"/>
      <c r="I8" s="130"/>
      <c r="J8" s="131"/>
      <c r="K8" s="147"/>
      <c r="M8" s="133"/>
    </row>
    <row r="9" spans="2:14" s="2" customFormat="1" ht="25.15" customHeight="1" x14ac:dyDescent="0.35">
      <c r="B9" s="134">
        <v>1</v>
      </c>
      <c r="C9" s="296" t="s">
        <v>110</v>
      </c>
      <c r="D9" s="297"/>
      <c r="E9" s="297"/>
      <c r="F9" s="297"/>
      <c r="G9" s="297"/>
      <c r="H9" s="194"/>
      <c r="K9" s="194"/>
      <c r="M9" s="136"/>
      <c r="N9" s="137"/>
    </row>
    <row r="10" spans="2:14" s="2" customFormat="1" ht="25.15" customHeight="1" x14ac:dyDescent="0.35">
      <c r="B10" s="138">
        <v>2</v>
      </c>
      <c r="C10" s="296" t="s">
        <v>111</v>
      </c>
      <c r="D10" s="297"/>
      <c r="E10" s="297"/>
      <c r="F10" s="297"/>
      <c r="G10" s="297"/>
      <c r="H10" s="195"/>
      <c r="K10" s="195"/>
      <c r="M10" s="136"/>
      <c r="N10" s="137"/>
    </row>
    <row r="11" spans="2:14" s="2" customFormat="1" ht="25.15" customHeight="1" x14ac:dyDescent="0.35">
      <c r="B11" s="138">
        <v>3</v>
      </c>
      <c r="C11" s="296" t="s">
        <v>112</v>
      </c>
      <c r="D11" s="297"/>
      <c r="E11" s="297"/>
      <c r="F11" s="297"/>
      <c r="G11" s="297"/>
      <c r="H11" s="195"/>
      <c r="K11" s="195"/>
      <c r="M11" s="136"/>
      <c r="N11" s="137"/>
    </row>
    <row r="12" spans="2:14" s="2" customFormat="1" ht="25.15" customHeight="1" x14ac:dyDescent="0.35">
      <c r="B12" s="138">
        <v>4</v>
      </c>
      <c r="C12" s="135" t="s">
        <v>113</v>
      </c>
      <c r="D12" s="298"/>
      <c r="E12" s="298"/>
      <c r="F12" s="298"/>
      <c r="G12" s="139"/>
      <c r="H12" s="195"/>
      <c r="K12" s="195"/>
      <c r="M12" s="136"/>
      <c r="N12" s="137"/>
    </row>
    <row r="13" spans="2:14" s="2" customFormat="1" ht="29.5" customHeight="1" x14ac:dyDescent="0.35">
      <c r="B13" s="138">
        <v>5</v>
      </c>
      <c r="C13" s="140" t="s">
        <v>114</v>
      </c>
      <c r="D13" s="141"/>
      <c r="E13" s="141"/>
      <c r="F13" s="141"/>
      <c r="G13" s="142"/>
      <c r="H13" s="243">
        <f>SUM(H9:H12)</f>
        <v>0</v>
      </c>
      <c r="I13" s="143"/>
      <c r="J13" s="143"/>
      <c r="K13" s="243">
        <f>SUM(K9:K12)</f>
        <v>0</v>
      </c>
      <c r="L13" s="143"/>
      <c r="M13" s="144"/>
    </row>
    <row r="14" spans="2:14" s="2" customFormat="1" ht="28.15" customHeight="1" x14ac:dyDescent="0.35">
      <c r="B14" s="121" t="s">
        <v>115</v>
      </c>
      <c r="C14" s="123"/>
      <c r="D14" s="122"/>
      <c r="E14" s="123"/>
      <c r="F14" s="123"/>
      <c r="G14" s="125"/>
      <c r="H14" s="145" t="str">
        <f>IF(ISNUMBER(H7),H7,"")</f>
        <v/>
      </c>
      <c r="I14" s="123"/>
      <c r="J14" s="125"/>
      <c r="K14" s="146" t="str">
        <f>IF(ISNUMBER(K7),K7,"")</f>
        <v/>
      </c>
      <c r="L14" s="127"/>
      <c r="M14" s="128"/>
    </row>
    <row r="15" spans="2:14" s="132" customFormat="1" ht="4.5" customHeight="1" x14ac:dyDescent="0.35">
      <c r="B15" s="129"/>
      <c r="C15" s="130"/>
      <c r="D15" s="130"/>
      <c r="E15" s="130"/>
      <c r="F15" s="130"/>
      <c r="G15" s="131"/>
      <c r="H15" s="147"/>
      <c r="I15" s="130"/>
      <c r="J15" s="131"/>
      <c r="K15" s="148"/>
      <c r="M15" s="133"/>
    </row>
    <row r="16" spans="2:14" s="2" customFormat="1" ht="25.15" customHeight="1" x14ac:dyDescent="0.35">
      <c r="B16" s="134">
        <v>6</v>
      </c>
      <c r="C16" s="296" t="s">
        <v>116</v>
      </c>
      <c r="D16" s="297"/>
      <c r="E16" s="297"/>
      <c r="F16" s="297"/>
      <c r="G16" s="297"/>
      <c r="H16" s="194"/>
      <c r="K16" s="194"/>
      <c r="M16" s="136"/>
      <c r="N16" s="137"/>
    </row>
    <row r="17" spans="2:14" s="2" customFormat="1" ht="25.15" customHeight="1" x14ac:dyDescent="0.35">
      <c r="B17" s="138">
        <v>7</v>
      </c>
      <c r="C17" s="296" t="s">
        <v>117</v>
      </c>
      <c r="D17" s="297"/>
      <c r="E17" s="297"/>
      <c r="F17" s="297"/>
      <c r="G17" s="297"/>
      <c r="H17" s="194"/>
      <c r="K17" s="194"/>
      <c r="M17" s="136"/>
      <c r="N17" s="137"/>
    </row>
    <row r="18" spans="2:14" s="2" customFormat="1" ht="25.15" customHeight="1" x14ac:dyDescent="0.35">
      <c r="B18" s="138">
        <v>8</v>
      </c>
      <c r="C18" s="299" t="s">
        <v>118</v>
      </c>
      <c r="D18" s="297"/>
      <c r="E18" s="297"/>
      <c r="F18" s="297"/>
      <c r="G18" s="300"/>
      <c r="H18" s="194"/>
      <c r="K18" s="194"/>
      <c r="M18" s="136"/>
      <c r="N18" s="137"/>
    </row>
    <row r="19" spans="2:14" s="2" customFormat="1" ht="29.5" customHeight="1" x14ac:dyDescent="0.35">
      <c r="B19" s="138">
        <v>9</v>
      </c>
      <c r="C19" s="140" t="s">
        <v>119</v>
      </c>
      <c r="D19" s="141"/>
      <c r="E19" s="141"/>
      <c r="F19" s="141"/>
      <c r="G19" s="142"/>
      <c r="H19" s="244">
        <f>SUM(H16:H18)</f>
        <v>0</v>
      </c>
      <c r="I19" s="143"/>
      <c r="J19" s="143"/>
      <c r="K19" s="244">
        <f>SUM(K16:K18)</f>
        <v>0</v>
      </c>
      <c r="L19" s="143"/>
      <c r="M19" s="144"/>
    </row>
    <row r="20" spans="2:14" s="2" customFormat="1" ht="21" customHeight="1" x14ac:dyDescent="0.35"/>
    <row r="21" spans="2:14" s="2" customFormat="1" ht="28.15" customHeight="1" x14ac:dyDescent="0.35">
      <c r="B21" s="121" t="s">
        <v>120</v>
      </c>
      <c r="C21" s="123"/>
      <c r="D21" s="123"/>
      <c r="E21" s="123"/>
      <c r="F21" s="123"/>
      <c r="G21" s="125"/>
      <c r="H21" s="146" t="str">
        <f>IF(ISNUMBER(H7),H7,"")</f>
        <v/>
      </c>
      <c r="I21" s="123"/>
      <c r="J21" s="125"/>
      <c r="K21" s="145" t="str">
        <f>IF(ISNUMBER(K7),K7,"")</f>
        <v/>
      </c>
      <c r="L21" s="127"/>
      <c r="M21" s="128"/>
    </row>
    <row r="22" spans="2:14" s="2" customFormat="1" ht="29.5" customHeight="1" x14ac:dyDescent="0.35">
      <c r="B22" s="134"/>
      <c r="C22" s="285" t="s">
        <v>121</v>
      </c>
      <c r="D22" s="286"/>
      <c r="E22" s="286"/>
      <c r="F22" s="286"/>
      <c r="G22" s="286"/>
      <c r="H22" s="243">
        <f>$H13</f>
        <v>0</v>
      </c>
      <c r="K22" s="243">
        <f>$K13</f>
        <v>0</v>
      </c>
      <c r="M22" s="136"/>
    </row>
    <row r="23" spans="2:14" s="2" customFormat="1" ht="29.5" customHeight="1" x14ac:dyDescent="0.35">
      <c r="B23" s="138"/>
      <c r="C23" s="301" t="s">
        <v>122</v>
      </c>
      <c r="D23" s="297"/>
      <c r="E23" s="297"/>
      <c r="F23" s="297"/>
      <c r="G23" s="297"/>
      <c r="H23" s="243">
        <f>$H19</f>
        <v>0</v>
      </c>
      <c r="K23" s="243">
        <f>$K19</f>
        <v>0</v>
      </c>
      <c r="M23" s="136"/>
    </row>
    <row r="24" spans="2:14" s="2" customFormat="1" ht="29.5" customHeight="1" x14ac:dyDescent="0.35">
      <c r="B24" s="138"/>
      <c r="C24" s="302" t="s">
        <v>123</v>
      </c>
      <c r="D24" s="303"/>
      <c r="E24" s="303"/>
      <c r="F24" s="303"/>
      <c r="G24" s="303"/>
      <c r="H24" s="149" t="str">
        <f>IFERROR(H22/H23,"N/A")</f>
        <v>N/A</v>
      </c>
      <c r="I24" s="143"/>
      <c r="J24" s="143"/>
      <c r="K24" s="149" t="str">
        <f>IFERROR(K22/K23,"N/A")</f>
        <v>N/A</v>
      </c>
      <c r="L24" s="143"/>
      <c r="M24" s="144"/>
    </row>
    <row r="25" spans="2:14" s="2" customFormat="1" ht="21" customHeight="1" x14ac:dyDescent="0.35">
      <c r="H25" s="150"/>
      <c r="K25" s="150"/>
    </row>
    <row r="26" spans="2:14" s="2" customFormat="1" ht="28.15" customHeight="1" x14ac:dyDescent="0.35">
      <c r="B26" s="121" t="s">
        <v>124</v>
      </c>
      <c r="C26" s="123"/>
      <c r="D26" s="123"/>
      <c r="E26" s="123"/>
      <c r="F26" s="123"/>
      <c r="G26" s="125"/>
      <c r="H26" s="146" t="str">
        <f>IF(ISNUMBER(H7),H7,"")</f>
        <v/>
      </c>
      <c r="I26" s="123"/>
      <c r="J26" s="125"/>
      <c r="K26" s="146" t="str">
        <f>IF(ISNUMBER(K7),K7,"")</f>
        <v/>
      </c>
      <c r="L26" s="127"/>
      <c r="M26" s="128"/>
    </row>
    <row r="27" spans="2:14" s="2" customFormat="1" ht="29.5" customHeight="1" x14ac:dyDescent="0.35">
      <c r="B27" s="134"/>
      <c r="C27" s="304" t="s">
        <v>125</v>
      </c>
      <c r="D27" s="305"/>
      <c r="E27" s="305"/>
      <c r="F27" s="305"/>
      <c r="G27" s="305"/>
      <c r="H27" s="243">
        <f>$H9+$H10+$H12</f>
        <v>0</v>
      </c>
      <c r="K27" s="243">
        <f>$K9+$K10+$K12</f>
        <v>0</v>
      </c>
      <c r="M27" s="136"/>
    </row>
    <row r="28" spans="2:14" s="2" customFormat="1" ht="29.5" customHeight="1" x14ac:dyDescent="0.35">
      <c r="B28" s="138"/>
      <c r="C28" s="301" t="s">
        <v>122</v>
      </c>
      <c r="D28" s="297"/>
      <c r="E28" s="297"/>
      <c r="F28" s="297"/>
      <c r="G28" s="297"/>
      <c r="H28" s="243">
        <f>H19</f>
        <v>0</v>
      </c>
      <c r="K28" s="243">
        <f>K19</f>
        <v>0</v>
      </c>
      <c r="M28" s="136"/>
    </row>
    <row r="29" spans="2:14" s="2" customFormat="1" ht="29.5" customHeight="1" x14ac:dyDescent="0.35">
      <c r="B29" s="138"/>
      <c r="C29" s="306" t="s">
        <v>126</v>
      </c>
      <c r="D29" s="307"/>
      <c r="E29" s="307"/>
      <c r="F29" s="307"/>
      <c r="G29" s="307"/>
      <c r="H29" s="149" t="str">
        <f>IFERROR(H27/H28,"N/A")</f>
        <v>N/A</v>
      </c>
      <c r="I29" s="143"/>
      <c r="J29" s="143"/>
      <c r="K29" s="149" t="str">
        <f>IFERROR(K27/K28,"N/A")</f>
        <v>N/A</v>
      </c>
      <c r="L29" s="143"/>
      <c r="M29" s="144"/>
    </row>
    <row r="30" spans="2:14" ht="27" customHeight="1" x14ac:dyDescent="0.35"/>
    <row r="31" spans="2:14" ht="24" customHeight="1" x14ac:dyDescent="0.35">
      <c r="B31" s="317" t="s">
        <v>127</v>
      </c>
      <c r="C31" s="317"/>
      <c r="D31" s="317"/>
      <c r="E31" s="317"/>
      <c r="F31" s="317"/>
      <c r="G31" s="317"/>
      <c r="H31" s="317"/>
      <c r="I31" s="317"/>
      <c r="J31" s="317"/>
      <c r="K31" s="317"/>
      <c r="L31" s="317"/>
      <c r="M31" s="317"/>
    </row>
    <row r="32" spans="2:14" s="2" customFormat="1" ht="27" customHeight="1" collapsed="1" x14ac:dyDescent="0.35">
      <c r="B32" s="289" t="s">
        <v>105</v>
      </c>
      <c r="C32" s="290"/>
      <c r="D32" s="116"/>
      <c r="E32" s="117" t="s">
        <v>106</v>
      </c>
      <c r="F32" s="291"/>
      <c r="G32" s="292"/>
      <c r="H32" s="293"/>
      <c r="I32" s="118"/>
      <c r="J32" s="119" t="s">
        <v>107</v>
      </c>
      <c r="K32" s="120"/>
      <c r="L32" s="294" t="s">
        <v>108</v>
      </c>
      <c r="M32" s="295"/>
    </row>
    <row r="33" spans="2:14" s="2" customFormat="1" ht="6" hidden="1" customHeight="1" outlineLevel="1" x14ac:dyDescent="0.35"/>
    <row r="34" spans="2:14" s="2" customFormat="1" ht="28.15" hidden="1" customHeight="1" outlineLevel="1" x14ac:dyDescent="0.35">
      <c r="B34" s="121" t="s">
        <v>109</v>
      </c>
      <c r="C34" s="122"/>
      <c r="D34" s="123"/>
      <c r="E34" s="123"/>
      <c r="F34" s="124" t="s">
        <v>4</v>
      </c>
      <c r="G34" s="125"/>
      <c r="H34" s="126"/>
      <c r="I34" s="123"/>
      <c r="J34" s="125"/>
      <c r="K34" s="126"/>
      <c r="L34" s="127"/>
      <c r="M34" s="128"/>
    </row>
    <row r="35" spans="2:14" s="132" customFormat="1" ht="4.5" hidden="1" customHeight="1" outlineLevel="1" x14ac:dyDescent="0.35">
      <c r="B35" s="129"/>
      <c r="C35" s="130"/>
      <c r="D35" s="130"/>
      <c r="E35" s="130"/>
      <c r="F35" s="130"/>
      <c r="G35" s="131"/>
      <c r="H35" s="147"/>
      <c r="I35" s="130"/>
      <c r="J35" s="131"/>
      <c r="K35" s="147"/>
      <c r="M35" s="133"/>
    </row>
    <row r="36" spans="2:14" s="2" customFormat="1" ht="25.15" hidden="1" customHeight="1" outlineLevel="1" x14ac:dyDescent="0.35">
      <c r="B36" s="134">
        <v>1</v>
      </c>
      <c r="C36" s="296" t="s">
        <v>110</v>
      </c>
      <c r="D36" s="297"/>
      <c r="E36" s="297"/>
      <c r="F36" s="297"/>
      <c r="G36" s="297"/>
      <c r="H36" s="194"/>
      <c r="K36" s="194"/>
      <c r="M36" s="136"/>
      <c r="N36" s="137"/>
    </row>
    <row r="37" spans="2:14" s="2" customFormat="1" ht="25.15" hidden="1" customHeight="1" outlineLevel="1" x14ac:dyDescent="0.35">
      <c r="B37" s="138">
        <v>2</v>
      </c>
      <c r="C37" s="296" t="s">
        <v>111</v>
      </c>
      <c r="D37" s="297"/>
      <c r="E37" s="297"/>
      <c r="F37" s="297"/>
      <c r="G37" s="297"/>
      <c r="H37" s="195"/>
      <c r="K37" s="195"/>
      <c r="M37" s="136"/>
      <c r="N37" s="137"/>
    </row>
    <row r="38" spans="2:14" s="2" customFormat="1" ht="25.15" hidden="1" customHeight="1" outlineLevel="1" x14ac:dyDescent="0.35">
      <c r="B38" s="138">
        <v>3</v>
      </c>
      <c r="C38" s="296" t="s">
        <v>112</v>
      </c>
      <c r="D38" s="297"/>
      <c r="E38" s="297"/>
      <c r="F38" s="297"/>
      <c r="G38" s="297"/>
      <c r="H38" s="195"/>
      <c r="K38" s="195"/>
      <c r="M38" s="136"/>
      <c r="N38" s="137"/>
    </row>
    <row r="39" spans="2:14" s="2" customFormat="1" ht="25.15" hidden="1" customHeight="1" outlineLevel="1" x14ac:dyDescent="0.35">
      <c r="B39" s="138">
        <v>4</v>
      </c>
      <c r="C39" s="135" t="s">
        <v>113</v>
      </c>
      <c r="D39" s="298"/>
      <c r="E39" s="298"/>
      <c r="F39" s="298"/>
      <c r="G39" s="139"/>
      <c r="H39" s="195"/>
      <c r="K39" s="195"/>
      <c r="M39" s="136"/>
      <c r="N39" s="137"/>
    </row>
    <row r="40" spans="2:14" s="2" customFormat="1" ht="29.5" hidden="1" customHeight="1" outlineLevel="1" x14ac:dyDescent="0.35">
      <c r="B40" s="138">
        <v>5</v>
      </c>
      <c r="C40" s="140" t="s">
        <v>114</v>
      </c>
      <c r="D40" s="141"/>
      <c r="E40" s="141"/>
      <c r="F40" s="141"/>
      <c r="G40" s="142"/>
      <c r="H40" s="243">
        <f>SUM(H36:H39)</f>
        <v>0</v>
      </c>
      <c r="I40" s="143"/>
      <c r="J40" s="143"/>
      <c r="K40" s="243">
        <f>SUM(K36:K39)</f>
        <v>0</v>
      </c>
      <c r="L40" s="143"/>
      <c r="M40" s="144"/>
    </row>
    <row r="41" spans="2:14" s="2" customFormat="1" ht="28.15" hidden="1" customHeight="1" outlineLevel="1" x14ac:dyDescent="0.35">
      <c r="B41" s="121" t="s">
        <v>115</v>
      </c>
      <c r="C41" s="123"/>
      <c r="D41" s="122"/>
      <c r="E41" s="123"/>
      <c r="F41" s="123"/>
      <c r="G41" s="125"/>
      <c r="H41" s="145" t="str">
        <f>IF(ISNUMBER(H34),H34,"")</f>
        <v/>
      </c>
      <c r="I41" s="123"/>
      <c r="J41" s="125"/>
      <c r="K41" s="146" t="str">
        <f>IF(ISNUMBER(K34),K34,"")</f>
        <v/>
      </c>
      <c r="L41" s="127"/>
      <c r="M41" s="128"/>
    </row>
    <row r="42" spans="2:14" s="132" customFormat="1" ht="4.5" hidden="1" customHeight="1" outlineLevel="1" x14ac:dyDescent="0.35">
      <c r="B42" s="129"/>
      <c r="C42" s="130"/>
      <c r="D42" s="130"/>
      <c r="E42" s="130"/>
      <c r="F42" s="130"/>
      <c r="G42" s="131"/>
      <c r="H42" s="147"/>
      <c r="I42" s="130"/>
      <c r="J42" s="131"/>
      <c r="K42" s="148"/>
      <c r="M42" s="133"/>
    </row>
    <row r="43" spans="2:14" s="2" customFormat="1" ht="25.15" hidden="1" customHeight="1" outlineLevel="1" x14ac:dyDescent="0.35">
      <c r="B43" s="134">
        <v>6</v>
      </c>
      <c r="C43" s="296" t="s">
        <v>116</v>
      </c>
      <c r="D43" s="297"/>
      <c r="E43" s="297"/>
      <c r="F43" s="297"/>
      <c r="G43" s="297"/>
      <c r="H43" s="194"/>
      <c r="K43" s="194"/>
      <c r="M43" s="136"/>
      <c r="N43" s="137"/>
    </row>
    <row r="44" spans="2:14" s="2" customFormat="1" ht="25.15" hidden="1" customHeight="1" outlineLevel="1" x14ac:dyDescent="0.35">
      <c r="B44" s="138">
        <v>7</v>
      </c>
      <c r="C44" s="296" t="s">
        <v>117</v>
      </c>
      <c r="D44" s="297"/>
      <c r="E44" s="297"/>
      <c r="F44" s="297"/>
      <c r="G44" s="297"/>
      <c r="H44" s="194"/>
      <c r="K44" s="194"/>
      <c r="M44" s="136"/>
      <c r="N44" s="137"/>
    </row>
    <row r="45" spans="2:14" s="2" customFormat="1" ht="25.15" hidden="1" customHeight="1" outlineLevel="1" x14ac:dyDescent="0.35">
      <c r="B45" s="138">
        <v>8</v>
      </c>
      <c r="C45" s="299" t="s">
        <v>118</v>
      </c>
      <c r="D45" s="297"/>
      <c r="E45" s="297"/>
      <c r="F45" s="297"/>
      <c r="G45" s="300"/>
      <c r="H45" s="194"/>
      <c r="K45" s="194"/>
      <c r="M45" s="136"/>
      <c r="N45" s="137"/>
    </row>
    <row r="46" spans="2:14" s="2" customFormat="1" ht="29.5" hidden="1" customHeight="1" outlineLevel="1" x14ac:dyDescent="0.35">
      <c r="B46" s="138">
        <v>9</v>
      </c>
      <c r="C46" s="140" t="s">
        <v>119</v>
      </c>
      <c r="D46" s="141"/>
      <c r="E46" s="141"/>
      <c r="F46" s="141"/>
      <c r="G46" s="142"/>
      <c r="H46" s="244">
        <f>SUM(H43:H45)</f>
        <v>0</v>
      </c>
      <c r="I46" s="143"/>
      <c r="J46" s="143"/>
      <c r="K46" s="244">
        <f>SUM(K43:K45)</f>
        <v>0</v>
      </c>
      <c r="L46" s="143"/>
      <c r="M46" s="144"/>
    </row>
    <row r="47" spans="2:14" s="2" customFormat="1" ht="21" hidden="1" customHeight="1" outlineLevel="1" x14ac:dyDescent="0.35"/>
    <row r="48" spans="2:14" s="2" customFormat="1" ht="28.15" hidden="1" customHeight="1" outlineLevel="1" x14ac:dyDescent="0.35">
      <c r="B48" s="121" t="s">
        <v>120</v>
      </c>
      <c r="C48" s="123"/>
      <c r="D48" s="123"/>
      <c r="E48" s="123"/>
      <c r="F48" s="123"/>
      <c r="G48" s="125"/>
      <c r="H48" s="146" t="str">
        <f>IF(ISNUMBER(H34),H34,"")</f>
        <v/>
      </c>
      <c r="I48" s="123"/>
      <c r="J48" s="125"/>
      <c r="K48" s="145" t="str">
        <f>IF(ISNUMBER(K34),K34,"")</f>
        <v/>
      </c>
      <c r="L48" s="127"/>
      <c r="M48" s="128"/>
    </row>
    <row r="49" spans="2:14" s="2" customFormat="1" ht="29.5" hidden="1" customHeight="1" outlineLevel="1" x14ac:dyDescent="0.35">
      <c r="B49" s="134"/>
      <c r="C49" s="285" t="s">
        <v>121</v>
      </c>
      <c r="D49" s="286"/>
      <c r="E49" s="286"/>
      <c r="F49" s="286"/>
      <c r="G49" s="286"/>
      <c r="H49" s="243">
        <f>$H40</f>
        <v>0</v>
      </c>
      <c r="K49" s="243">
        <f>$K40</f>
        <v>0</v>
      </c>
      <c r="M49" s="136"/>
    </row>
    <row r="50" spans="2:14" s="2" customFormat="1" ht="29.5" hidden="1" customHeight="1" outlineLevel="1" x14ac:dyDescent="0.35">
      <c r="B50" s="138"/>
      <c r="C50" s="301" t="s">
        <v>122</v>
      </c>
      <c r="D50" s="297"/>
      <c r="E50" s="297"/>
      <c r="F50" s="297"/>
      <c r="G50" s="297"/>
      <c r="H50" s="243">
        <f>$H46</f>
        <v>0</v>
      </c>
      <c r="K50" s="243">
        <f>$K46</f>
        <v>0</v>
      </c>
      <c r="M50" s="136"/>
    </row>
    <row r="51" spans="2:14" s="2" customFormat="1" ht="29.5" hidden="1" customHeight="1" outlineLevel="1" x14ac:dyDescent="0.35">
      <c r="B51" s="138"/>
      <c r="C51" s="302" t="s">
        <v>123</v>
      </c>
      <c r="D51" s="303"/>
      <c r="E51" s="303"/>
      <c r="F51" s="303"/>
      <c r="G51" s="303"/>
      <c r="H51" s="149" t="str">
        <f>IFERROR(H49/H50,"N/A")</f>
        <v>N/A</v>
      </c>
      <c r="I51" s="143"/>
      <c r="J51" s="143"/>
      <c r="K51" s="149" t="str">
        <f>IFERROR(K49/K50,"N/A")</f>
        <v>N/A</v>
      </c>
      <c r="L51" s="143"/>
      <c r="M51" s="144"/>
    </row>
    <row r="52" spans="2:14" s="2" customFormat="1" ht="21" hidden="1" customHeight="1" outlineLevel="1" x14ac:dyDescent="0.35">
      <c r="H52" s="150"/>
      <c r="K52" s="150"/>
    </row>
    <row r="53" spans="2:14" s="2" customFormat="1" ht="28.15" hidden="1" customHeight="1" outlineLevel="1" x14ac:dyDescent="0.35">
      <c r="B53" s="121" t="s">
        <v>124</v>
      </c>
      <c r="C53" s="123"/>
      <c r="D53" s="123"/>
      <c r="E53" s="123"/>
      <c r="F53" s="123"/>
      <c r="G53" s="125"/>
      <c r="H53" s="146" t="str">
        <f>IF(ISNUMBER(H34),H34,"")</f>
        <v/>
      </c>
      <c r="I53" s="123"/>
      <c r="J53" s="125"/>
      <c r="K53" s="146" t="str">
        <f>IF(ISNUMBER(K34),K34,"")</f>
        <v/>
      </c>
      <c r="L53" s="127"/>
      <c r="M53" s="128"/>
    </row>
    <row r="54" spans="2:14" s="2" customFormat="1" ht="29.5" hidden="1" customHeight="1" outlineLevel="1" x14ac:dyDescent="0.35">
      <c r="B54" s="134"/>
      <c r="C54" s="304" t="s">
        <v>125</v>
      </c>
      <c r="D54" s="305"/>
      <c r="E54" s="305"/>
      <c r="F54" s="305"/>
      <c r="G54" s="305"/>
      <c r="H54" s="243">
        <f>$H36+$H37+$H39</f>
        <v>0</v>
      </c>
      <c r="K54" s="243">
        <f>$K36+$K37+$K39</f>
        <v>0</v>
      </c>
      <c r="M54" s="136"/>
    </row>
    <row r="55" spans="2:14" s="2" customFormat="1" ht="29.5" hidden="1" customHeight="1" outlineLevel="1" x14ac:dyDescent="0.35">
      <c r="B55" s="138"/>
      <c r="C55" s="301" t="s">
        <v>122</v>
      </c>
      <c r="D55" s="297"/>
      <c r="E55" s="297"/>
      <c r="F55" s="297"/>
      <c r="G55" s="297"/>
      <c r="H55" s="243">
        <f>H46</f>
        <v>0</v>
      </c>
      <c r="K55" s="243">
        <f>K46</f>
        <v>0</v>
      </c>
      <c r="M55" s="136"/>
    </row>
    <row r="56" spans="2:14" s="2" customFormat="1" ht="29.5" hidden="1" customHeight="1" outlineLevel="1" x14ac:dyDescent="0.35">
      <c r="B56" s="138"/>
      <c r="C56" s="306" t="s">
        <v>126</v>
      </c>
      <c r="D56" s="307"/>
      <c r="E56" s="307"/>
      <c r="F56" s="307"/>
      <c r="G56" s="307"/>
      <c r="H56" s="149" t="str">
        <f>IFERROR(H54/H55,"N/A")</f>
        <v>N/A</v>
      </c>
      <c r="I56" s="143"/>
      <c r="J56" s="143"/>
      <c r="K56" s="149" t="str">
        <f>IFERROR(K54/K55,"N/A")</f>
        <v>N/A</v>
      </c>
      <c r="L56" s="143"/>
      <c r="M56" s="144"/>
    </row>
    <row r="57" spans="2:14" ht="27" hidden="1" customHeight="1" outlineLevel="1" x14ac:dyDescent="0.35">
      <c r="B57" s="196"/>
    </row>
    <row r="58" spans="2:14" s="2" customFormat="1" ht="27" customHeight="1" collapsed="1" x14ac:dyDescent="0.35">
      <c r="B58" s="289" t="s">
        <v>105</v>
      </c>
      <c r="C58" s="290"/>
      <c r="D58" s="116"/>
      <c r="E58" s="117" t="s">
        <v>106</v>
      </c>
      <c r="F58" s="291"/>
      <c r="G58" s="292"/>
      <c r="H58" s="293"/>
      <c r="I58" s="118"/>
      <c r="J58" s="119" t="s">
        <v>107</v>
      </c>
      <c r="K58" s="120"/>
      <c r="L58" s="294" t="s">
        <v>108</v>
      </c>
      <c r="M58" s="295"/>
    </row>
    <row r="59" spans="2:14" s="2" customFormat="1" ht="6" hidden="1" customHeight="1" outlineLevel="1" x14ac:dyDescent="0.35"/>
    <row r="60" spans="2:14" s="2" customFormat="1" ht="28.15" hidden="1" customHeight="1" outlineLevel="1" x14ac:dyDescent="0.35">
      <c r="B60" s="121" t="s">
        <v>109</v>
      </c>
      <c r="C60" s="122"/>
      <c r="D60" s="123"/>
      <c r="E60" s="123"/>
      <c r="F60" s="124" t="s">
        <v>4</v>
      </c>
      <c r="G60" s="125"/>
      <c r="H60" s="126"/>
      <c r="I60" s="123"/>
      <c r="J60" s="125"/>
      <c r="K60" s="126"/>
      <c r="L60" s="127"/>
      <c r="M60" s="128"/>
    </row>
    <row r="61" spans="2:14" s="132" customFormat="1" ht="4.5" hidden="1" customHeight="1" outlineLevel="1" x14ac:dyDescent="0.35">
      <c r="B61" s="129"/>
      <c r="C61" s="130"/>
      <c r="D61" s="130"/>
      <c r="E61" s="130"/>
      <c r="F61" s="130"/>
      <c r="G61" s="131"/>
      <c r="H61" s="147"/>
      <c r="I61" s="130"/>
      <c r="J61" s="131"/>
      <c r="K61" s="147"/>
      <c r="M61" s="133"/>
    </row>
    <row r="62" spans="2:14" s="2" customFormat="1" ht="25.15" hidden="1" customHeight="1" outlineLevel="1" x14ac:dyDescent="0.35">
      <c r="B62" s="134">
        <v>1</v>
      </c>
      <c r="C62" s="296" t="s">
        <v>110</v>
      </c>
      <c r="D62" s="297"/>
      <c r="E62" s="297"/>
      <c r="F62" s="297"/>
      <c r="G62" s="297"/>
      <c r="H62" s="194"/>
      <c r="K62" s="194"/>
      <c r="M62" s="136"/>
      <c r="N62" s="137"/>
    </row>
    <row r="63" spans="2:14" s="2" customFormat="1" ht="25.15" hidden="1" customHeight="1" outlineLevel="1" x14ac:dyDescent="0.35">
      <c r="B63" s="138">
        <v>2</v>
      </c>
      <c r="C63" s="296" t="s">
        <v>111</v>
      </c>
      <c r="D63" s="297"/>
      <c r="E63" s="297"/>
      <c r="F63" s="297"/>
      <c r="G63" s="297"/>
      <c r="H63" s="195"/>
      <c r="K63" s="195"/>
      <c r="M63" s="136"/>
      <c r="N63" s="137"/>
    </row>
    <row r="64" spans="2:14" s="2" customFormat="1" ht="25.15" hidden="1" customHeight="1" outlineLevel="1" x14ac:dyDescent="0.35">
      <c r="B64" s="138">
        <v>3</v>
      </c>
      <c r="C64" s="296" t="s">
        <v>112</v>
      </c>
      <c r="D64" s="297"/>
      <c r="E64" s="297"/>
      <c r="F64" s="297"/>
      <c r="G64" s="297"/>
      <c r="H64" s="195"/>
      <c r="K64" s="195"/>
      <c r="M64" s="136"/>
      <c r="N64" s="137"/>
    </row>
    <row r="65" spans="2:14" s="2" customFormat="1" ht="25.15" hidden="1" customHeight="1" outlineLevel="1" x14ac:dyDescent="0.35">
      <c r="B65" s="138">
        <v>4</v>
      </c>
      <c r="C65" s="135" t="s">
        <v>113</v>
      </c>
      <c r="D65" s="298"/>
      <c r="E65" s="298"/>
      <c r="F65" s="298"/>
      <c r="G65" s="139"/>
      <c r="H65" s="195"/>
      <c r="K65" s="195"/>
      <c r="M65" s="136"/>
      <c r="N65" s="137"/>
    </row>
    <row r="66" spans="2:14" s="2" customFormat="1" ht="29.5" hidden="1" customHeight="1" outlineLevel="1" x14ac:dyDescent="0.35">
      <c r="B66" s="138">
        <v>5</v>
      </c>
      <c r="C66" s="140" t="s">
        <v>114</v>
      </c>
      <c r="D66" s="141"/>
      <c r="E66" s="141"/>
      <c r="F66" s="141"/>
      <c r="G66" s="142"/>
      <c r="H66" s="243">
        <f>SUM(H62:H65)</f>
        <v>0</v>
      </c>
      <c r="I66" s="143"/>
      <c r="J66" s="143"/>
      <c r="K66" s="243">
        <f>SUM(K62:K65)</f>
        <v>0</v>
      </c>
      <c r="L66" s="143"/>
      <c r="M66" s="144"/>
    </row>
    <row r="67" spans="2:14" s="2" customFormat="1" ht="28.15" hidden="1" customHeight="1" outlineLevel="1" x14ac:dyDescent="0.35">
      <c r="B67" s="121" t="s">
        <v>115</v>
      </c>
      <c r="C67" s="123"/>
      <c r="D67" s="122"/>
      <c r="E67" s="123"/>
      <c r="F67" s="123"/>
      <c r="G67" s="125"/>
      <c r="H67" s="145" t="str">
        <f>IF(ISNUMBER(H60),H60,"")</f>
        <v/>
      </c>
      <c r="I67" s="123"/>
      <c r="J67" s="125"/>
      <c r="K67" s="146" t="str">
        <f>IF(ISNUMBER(K60),K60,"")</f>
        <v/>
      </c>
      <c r="L67" s="127"/>
      <c r="M67" s="128"/>
    </row>
    <row r="68" spans="2:14" s="132" customFormat="1" ht="4.5" hidden="1" customHeight="1" outlineLevel="1" x14ac:dyDescent="0.35">
      <c r="B68" s="129"/>
      <c r="C68" s="130"/>
      <c r="D68" s="130"/>
      <c r="E68" s="130"/>
      <c r="F68" s="130"/>
      <c r="G68" s="131"/>
      <c r="H68" s="147"/>
      <c r="I68" s="130"/>
      <c r="J68" s="131"/>
      <c r="K68" s="148"/>
      <c r="M68" s="133"/>
    </row>
    <row r="69" spans="2:14" s="2" customFormat="1" ht="25.15" hidden="1" customHeight="1" outlineLevel="1" x14ac:dyDescent="0.35">
      <c r="B69" s="134">
        <v>6</v>
      </c>
      <c r="C69" s="296" t="s">
        <v>116</v>
      </c>
      <c r="D69" s="297"/>
      <c r="E69" s="297"/>
      <c r="F69" s="297"/>
      <c r="G69" s="297"/>
      <c r="H69" s="194"/>
      <c r="K69" s="194"/>
      <c r="M69" s="136"/>
      <c r="N69" s="137"/>
    </row>
    <row r="70" spans="2:14" s="2" customFormat="1" ht="25.15" hidden="1" customHeight="1" outlineLevel="1" x14ac:dyDescent="0.35">
      <c r="B70" s="138">
        <v>7</v>
      </c>
      <c r="C70" s="296" t="s">
        <v>117</v>
      </c>
      <c r="D70" s="297"/>
      <c r="E70" s="297"/>
      <c r="F70" s="297"/>
      <c r="G70" s="297"/>
      <c r="H70" s="194"/>
      <c r="K70" s="194"/>
      <c r="M70" s="136"/>
      <c r="N70" s="137"/>
    </row>
    <row r="71" spans="2:14" s="2" customFormat="1" ht="25.15" hidden="1" customHeight="1" outlineLevel="1" x14ac:dyDescent="0.35">
      <c r="B71" s="138">
        <v>8</v>
      </c>
      <c r="C71" s="299" t="s">
        <v>118</v>
      </c>
      <c r="D71" s="297"/>
      <c r="E71" s="297"/>
      <c r="F71" s="297"/>
      <c r="G71" s="300"/>
      <c r="H71" s="194"/>
      <c r="K71" s="194"/>
      <c r="M71" s="136"/>
      <c r="N71" s="137"/>
    </row>
    <row r="72" spans="2:14" s="2" customFormat="1" ht="29.5" hidden="1" customHeight="1" outlineLevel="1" x14ac:dyDescent="0.35">
      <c r="B72" s="138">
        <v>9</v>
      </c>
      <c r="C72" s="140" t="s">
        <v>119</v>
      </c>
      <c r="D72" s="141"/>
      <c r="E72" s="141"/>
      <c r="F72" s="141"/>
      <c r="G72" s="142"/>
      <c r="H72" s="244">
        <f>SUM(H69:H71)</f>
        <v>0</v>
      </c>
      <c r="I72" s="143"/>
      <c r="J72" s="143"/>
      <c r="K72" s="244">
        <f>SUM(K69:K71)</f>
        <v>0</v>
      </c>
      <c r="L72" s="143"/>
      <c r="M72" s="144"/>
    </row>
    <row r="73" spans="2:14" s="2" customFormat="1" ht="21" hidden="1" customHeight="1" outlineLevel="1" x14ac:dyDescent="0.35"/>
    <row r="74" spans="2:14" s="2" customFormat="1" ht="28.15" hidden="1" customHeight="1" outlineLevel="1" x14ac:dyDescent="0.35">
      <c r="B74" s="121" t="s">
        <v>120</v>
      </c>
      <c r="C74" s="123"/>
      <c r="D74" s="123"/>
      <c r="E74" s="123"/>
      <c r="F74" s="123"/>
      <c r="G74" s="125"/>
      <c r="H74" s="146" t="str">
        <f>IF(ISNUMBER(H60),H60,"")</f>
        <v/>
      </c>
      <c r="I74" s="123"/>
      <c r="J74" s="125"/>
      <c r="K74" s="145" t="str">
        <f>IF(ISNUMBER(K60),K60,"")</f>
        <v/>
      </c>
      <c r="L74" s="127"/>
      <c r="M74" s="128"/>
    </row>
    <row r="75" spans="2:14" s="2" customFormat="1" ht="29.5" hidden="1" customHeight="1" outlineLevel="1" x14ac:dyDescent="0.35">
      <c r="B75" s="134"/>
      <c r="C75" s="285" t="s">
        <v>121</v>
      </c>
      <c r="D75" s="286"/>
      <c r="E75" s="286"/>
      <c r="F75" s="286"/>
      <c r="G75" s="286"/>
      <c r="H75" s="243">
        <f>$H66</f>
        <v>0</v>
      </c>
      <c r="K75" s="243">
        <f>$K66</f>
        <v>0</v>
      </c>
      <c r="M75" s="136"/>
    </row>
    <row r="76" spans="2:14" s="2" customFormat="1" ht="29.5" hidden="1" customHeight="1" outlineLevel="1" x14ac:dyDescent="0.35">
      <c r="B76" s="138"/>
      <c r="C76" s="301" t="s">
        <v>122</v>
      </c>
      <c r="D76" s="297"/>
      <c r="E76" s="297"/>
      <c r="F76" s="297"/>
      <c r="G76" s="297"/>
      <c r="H76" s="243">
        <f>$H72</f>
        <v>0</v>
      </c>
      <c r="K76" s="243">
        <f>$K72</f>
        <v>0</v>
      </c>
      <c r="M76" s="136"/>
    </row>
    <row r="77" spans="2:14" s="2" customFormat="1" ht="29.5" hidden="1" customHeight="1" outlineLevel="1" x14ac:dyDescent="0.35">
      <c r="B77" s="138"/>
      <c r="C77" s="302" t="s">
        <v>123</v>
      </c>
      <c r="D77" s="303"/>
      <c r="E77" s="303"/>
      <c r="F77" s="303"/>
      <c r="G77" s="303"/>
      <c r="H77" s="149" t="str">
        <f>IFERROR(H75/H76,"N/A")</f>
        <v>N/A</v>
      </c>
      <c r="I77" s="143"/>
      <c r="J77" s="143"/>
      <c r="K77" s="149" t="str">
        <f>IFERROR(K75/K76,"N/A")</f>
        <v>N/A</v>
      </c>
      <c r="L77" s="143"/>
      <c r="M77" s="144"/>
    </row>
    <row r="78" spans="2:14" s="2" customFormat="1" ht="21" hidden="1" customHeight="1" outlineLevel="1" x14ac:dyDescent="0.35">
      <c r="H78" s="150"/>
      <c r="K78" s="150"/>
    </row>
    <row r="79" spans="2:14" s="2" customFormat="1" ht="28.15" hidden="1" customHeight="1" outlineLevel="1" x14ac:dyDescent="0.35">
      <c r="B79" s="121" t="s">
        <v>124</v>
      </c>
      <c r="C79" s="123"/>
      <c r="D79" s="123"/>
      <c r="E79" s="123"/>
      <c r="F79" s="123"/>
      <c r="G79" s="125"/>
      <c r="H79" s="146" t="str">
        <f>IF(ISNUMBER(H60),H60,"")</f>
        <v/>
      </c>
      <c r="I79" s="123"/>
      <c r="J79" s="125"/>
      <c r="K79" s="146" t="str">
        <f>IF(ISNUMBER(K60),K60,"")</f>
        <v/>
      </c>
      <c r="L79" s="127"/>
      <c r="M79" s="128"/>
    </row>
    <row r="80" spans="2:14" s="2" customFormat="1" ht="29.5" hidden="1" customHeight="1" outlineLevel="1" x14ac:dyDescent="0.35">
      <c r="B80" s="134"/>
      <c r="C80" s="304" t="s">
        <v>125</v>
      </c>
      <c r="D80" s="305"/>
      <c r="E80" s="305"/>
      <c r="F80" s="305"/>
      <c r="G80" s="305"/>
      <c r="H80" s="243">
        <f>$H62+$H63+$H65</f>
        <v>0</v>
      </c>
      <c r="K80" s="243">
        <f>$K62+$K63+$K65</f>
        <v>0</v>
      </c>
      <c r="M80" s="136"/>
    </row>
    <row r="81" spans="2:14" s="2" customFormat="1" ht="29.5" hidden="1" customHeight="1" outlineLevel="1" x14ac:dyDescent="0.35">
      <c r="B81" s="138"/>
      <c r="C81" s="301" t="s">
        <v>122</v>
      </c>
      <c r="D81" s="297"/>
      <c r="E81" s="297"/>
      <c r="F81" s="297"/>
      <c r="G81" s="297"/>
      <c r="H81" s="243">
        <f>H72</f>
        <v>0</v>
      </c>
      <c r="K81" s="243">
        <f>K72</f>
        <v>0</v>
      </c>
      <c r="M81" s="136"/>
    </row>
    <row r="82" spans="2:14" s="2" customFormat="1" ht="29.5" hidden="1" customHeight="1" outlineLevel="1" x14ac:dyDescent="0.35">
      <c r="B82" s="138"/>
      <c r="C82" s="306" t="s">
        <v>126</v>
      </c>
      <c r="D82" s="307"/>
      <c r="E82" s="307"/>
      <c r="F82" s="307"/>
      <c r="G82" s="307"/>
      <c r="H82" s="149" t="str">
        <f>IFERROR(H80/H81,"N/A")</f>
        <v>N/A</v>
      </c>
      <c r="I82" s="143"/>
      <c r="J82" s="143"/>
      <c r="K82" s="149" t="str">
        <f>IFERROR(K80/K81,"N/A")</f>
        <v>N/A</v>
      </c>
      <c r="L82" s="143"/>
      <c r="M82" s="144"/>
    </row>
    <row r="83" spans="2:14" ht="27" hidden="1" customHeight="1" outlineLevel="1" x14ac:dyDescent="0.35">
      <c r="B83" s="196"/>
    </row>
    <row r="84" spans="2:14" s="2" customFormat="1" ht="27" customHeight="1" collapsed="1" x14ac:dyDescent="0.35">
      <c r="B84" s="289" t="s">
        <v>105</v>
      </c>
      <c r="C84" s="290"/>
      <c r="D84" s="116"/>
      <c r="E84" s="117" t="s">
        <v>106</v>
      </c>
      <c r="F84" s="291"/>
      <c r="G84" s="292"/>
      <c r="H84" s="293"/>
      <c r="I84" s="118"/>
      <c r="J84" s="119" t="s">
        <v>107</v>
      </c>
      <c r="K84" s="120"/>
      <c r="L84" s="294" t="s">
        <v>108</v>
      </c>
      <c r="M84" s="295"/>
    </row>
    <row r="85" spans="2:14" s="2" customFormat="1" ht="6" hidden="1" customHeight="1" outlineLevel="1" x14ac:dyDescent="0.35"/>
    <row r="86" spans="2:14" s="2" customFormat="1" ht="28.15" hidden="1" customHeight="1" outlineLevel="1" x14ac:dyDescent="0.35">
      <c r="B86" s="121" t="s">
        <v>109</v>
      </c>
      <c r="C86" s="122"/>
      <c r="D86" s="123"/>
      <c r="E86" s="123"/>
      <c r="F86" s="124" t="s">
        <v>4</v>
      </c>
      <c r="G86" s="125"/>
      <c r="H86" s="126"/>
      <c r="I86" s="123"/>
      <c r="J86" s="125"/>
      <c r="K86" s="126"/>
      <c r="L86" s="127"/>
      <c r="M86" s="128"/>
    </row>
    <row r="87" spans="2:14" s="132" customFormat="1" ht="4.5" hidden="1" customHeight="1" outlineLevel="1" x14ac:dyDescent="0.35">
      <c r="B87" s="129"/>
      <c r="C87" s="130"/>
      <c r="D87" s="130"/>
      <c r="E87" s="130"/>
      <c r="F87" s="130"/>
      <c r="G87" s="131"/>
      <c r="H87" s="147"/>
      <c r="I87" s="130"/>
      <c r="J87" s="131"/>
      <c r="K87" s="147"/>
      <c r="M87" s="133"/>
    </row>
    <row r="88" spans="2:14" s="2" customFormat="1" ht="25.15" hidden="1" customHeight="1" outlineLevel="1" x14ac:dyDescent="0.35">
      <c r="B88" s="134">
        <v>1</v>
      </c>
      <c r="C88" s="296" t="s">
        <v>110</v>
      </c>
      <c r="D88" s="297"/>
      <c r="E88" s="297"/>
      <c r="F88" s="297"/>
      <c r="G88" s="297"/>
      <c r="H88" s="194"/>
      <c r="K88" s="194"/>
      <c r="M88" s="136"/>
      <c r="N88" s="137"/>
    </row>
    <row r="89" spans="2:14" s="2" customFormat="1" ht="25.15" hidden="1" customHeight="1" outlineLevel="1" x14ac:dyDescent="0.35">
      <c r="B89" s="138">
        <v>2</v>
      </c>
      <c r="C89" s="296" t="s">
        <v>111</v>
      </c>
      <c r="D89" s="297"/>
      <c r="E89" s="297"/>
      <c r="F89" s="297"/>
      <c r="G89" s="297"/>
      <c r="H89" s="195"/>
      <c r="K89" s="195"/>
      <c r="M89" s="136"/>
      <c r="N89" s="137"/>
    </row>
    <row r="90" spans="2:14" s="2" customFormat="1" ht="25.15" hidden="1" customHeight="1" outlineLevel="1" x14ac:dyDescent="0.35">
      <c r="B90" s="138">
        <v>3</v>
      </c>
      <c r="C90" s="296" t="s">
        <v>112</v>
      </c>
      <c r="D90" s="297"/>
      <c r="E90" s="297"/>
      <c r="F90" s="297"/>
      <c r="G90" s="297"/>
      <c r="H90" s="195"/>
      <c r="K90" s="195"/>
      <c r="M90" s="136"/>
      <c r="N90" s="137"/>
    </row>
    <row r="91" spans="2:14" s="2" customFormat="1" ht="25.15" hidden="1" customHeight="1" outlineLevel="1" x14ac:dyDescent="0.35">
      <c r="B91" s="138">
        <v>4</v>
      </c>
      <c r="C91" s="135" t="s">
        <v>113</v>
      </c>
      <c r="D91" s="298"/>
      <c r="E91" s="298"/>
      <c r="F91" s="298"/>
      <c r="G91" s="139"/>
      <c r="H91" s="195"/>
      <c r="K91" s="195"/>
      <c r="M91" s="136"/>
      <c r="N91" s="137"/>
    </row>
    <row r="92" spans="2:14" s="2" customFormat="1" ht="29.5" hidden="1" customHeight="1" outlineLevel="1" x14ac:dyDescent="0.35">
      <c r="B92" s="138">
        <v>5</v>
      </c>
      <c r="C92" s="140" t="s">
        <v>114</v>
      </c>
      <c r="D92" s="141"/>
      <c r="E92" s="141"/>
      <c r="F92" s="141"/>
      <c r="G92" s="142"/>
      <c r="H92" s="243">
        <f>SUM(H88:H91)</f>
        <v>0</v>
      </c>
      <c r="I92" s="143"/>
      <c r="J92" s="143"/>
      <c r="K92" s="243">
        <f>SUM(K88:K91)</f>
        <v>0</v>
      </c>
      <c r="L92" s="143"/>
      <c r="M92" s="144"/>
    </row>
    <row r="93" spans="2:14" s="2" customFormat="1" ht="28.15" hidden="1" customHeight="1" outlineLevel="1" x14ac:dyDescent="0.35">
      <c r="B93" s="121" t="s">
        <v>115</v>
      </c>
      <c r="C93" s="123"/>
      <c r="D93" s="122"/>
      <c r="E93" s="123"/>
      <c r="F93" s="123"/>
      <c r="G93" s="125"/>
      <c r="H93" s="145" t="str">
        <f>IF(ISNUMBER(H86),H86,"")</f>
        <v/>
      </c>
      <c r="I93" s="123"/>
      <c r="J93" s="125"/>
      <c r="K93" s="146" t="str">
        <f>IF(ISNUMBER(K86),K86,"")</f>
        <v/>
      </c>
      <c r="L93" s="127"/>
      <c r="M93" s="128"/>
    </row>
    <row r="94" spans="2:14" s="132" customFormat="1" ht="4.5" hidden="1" customHeight="1" outlineLevel="1" x14ac:dyDescent="0.35">
      <c r="B94" s="129"/>
      <c r="C94" s="130"/>
      <c r="D94" s="130"/>
      <c r="E94" s="130"/>
      <c r="F94" s="130"/>
      <c r="G94" s="131"/>
      <c r="H94" s="147"/>
      <c r="I94" s="130"/>
      <c r="J94" s="131"/>
      <c r="K94" s="148"/>
      <c r="M94" s="133"/>
    </row>
    <row r="95" spans="2:14" s="2" customFormat="1" ht="25.15" hidden="1" customHeight="1" outlineLevel="1" x14ac:dyDescent="0.35">
      <c r="B95" s="134">
        <v>6</v>
      </c>
      <c r="C95" s="296" t="s">
        <v>116</v>
      </c>
      <c r="D95" s="297"/>
      <c r="E95" s="297"/>
      <c r="F95" s="297"/>
      <c r="G95" s="297"/>
      <c r="H95" s="194"/>
      <c r="K95" s="194"/>
      <c r="M95" s="136"/>
      <c r="N95" s="137"/>
    </row>
    <row r="96" spans="2:14" s="2" customFormat="1" ht="25.15" hidden="1" customHeight="1" outlineLevel="1" x14ac:dyDescent="0.35">
      <c r="B96" s="138">
        <v>7</v>
      </c>
      <c r="C96" s="296" t="s">
        <v>117</v>
      </c>
      <c r="D96" s="297"/>
      <c r="E96" s="297"/>
      <c r="F96" s="297"/>
      <c r="G96" s="297"/>
      <c r="H96" s="194"/>
      <c r="K96" s="194"/>
      <c r="M96" s="136"/>
      <c r="N96" s="137"/>
    </row>
    <row r="97" spans="2:14" s="2" customFormat="1" ht="25.15" hidden="1" customHeight="1" outlineLevel="1" x14ac:dyDescent="0.35">
      <c r="B97" s="138">
        <v>8</v>
      </c>
      <c r="C97" s="299" t="s">
        <v>118</v>
      </c>
      <c r="D97" s="297"/>
      <c r="E97" s="297"/>
      <c r="F97" s="297"/>
      <c r="G97" s="300"/>
      <c r="H97" s="194"/>
      <c r="K97" s="194"/>
      <c r="M97" s="136"/>
      <c r="N97" s="137"/>
    </row>
    <row r="98" spans="2:14" s="2" customFormat="1" ht="29.5" hidden="1" customHeight="1" outlineLevel="1" x14ac:dyDescent="0.35">
      <c r="B98" s="138">
        <v>9</v>
      </c>
      <c r="C98" s="140" t="s">
        <v>119</v>
      </c>
      <c r="D98" s="141"/>
      <c r="E98" s="141"/>
      <c r="F98" s="141"/>
      <c r="G98" s="142"/>
      <c r="H98" s="244">
        <f>SUM(H95:H97)</f>
        <v>0</v>
      </c>
      <c r="I98" s="143"/>
      <c r="J98" s="143"/>
      <c r="K98" s="244">
        <f>SUM(K95:K97)</f>
        <v>0</v>
      </c>
      <c r="L98" s="143"/>
      <c r="M98" s="144"/>
    </row>
    <row r="99" spans="2:14" s="2" customFormat="1" ht="21" hidden="1" customHeight="1" outlineLevel="1" x14ac:dyDescent="0.35"/>
    <row r="100" spans="2:14" s="2" customFormat="1" ht="28.15" hidden="1" customHeight="1" outlineLevel="1" x14ac:dyDescent="0.35">
      <c r="B100" s="121" t="s">
        <v>120</v>
      </c>
      <c r="C100" s="123"/>
      <c r="D100" s="123"/>
      <c r="E100" s="123"/>
      <c r="F100" s="123"/>
      <c r="G100" s="125"/>
      <c r="H100" s="146" t="str">
        <f>IF(ISNUMBER(H86),H86,"")</f>
        <v/>
      </c>
      <c r="I100" s="123"/>
      <c r="J100" s="125"/>
      <c r="K100" s="145" t="str">
        <f>IF(ISNUMBER(K86),K86,"")</f>
        <v/>
      </c>
      <c r="L100" s="127"/>
      <c r="M100" s="128"/>
    </row>
    <row r="101" spans="2:14" s="2" customFormat="1" ht="29.5" hidden="1" customHeight="1" outlineLevel="1" x14ac:dyDescent="0.35">
      <c r="B101" s="134"/>
      <c r="C101" s="285" t="s">
        <v>121</v>
      </c>
      <c r="D101" s="286"/>
      <c r="E101" s="286"/>
      <c r="F101" s="286"/>
      <c r="G101" s="286"/>
      <c r="H101" s="243">
        <f>$H92</f>
        <v>0</v>
      </c>
      <c r="K101" s="243">
        <f>$K92</f>
        <v>0</v>
      </c>
      <c r="M101" s="136"/>
    </row>
    <row r="102" spans="2:14" s="2" customFormat="1" ht="29.5" hidden="1" customHeight="1" outlineLevel="1" x14ac:dyDescent="0.35">
      <c r="B102" s="138"/>
      <c r="C102" s="301" t="s">
        <v>122</v>
      </c>
      <c r="D102" s="297"/>
      <c r="E102" s="297"/>
      <c r="F102" s="297"/>
      <c r="G102" s="297"/>
      <c r="H102" s="243">
        <f>$H98</f>
        <v>0</v>
      </c>
      <c r="K102" s="243">
        <f>$K98</f>
        <v>0</v>
      </c>
      <c r="M102" s="136"/>
    </row>
    <row r="103" spans="2:14" s="2" customFormat="1" ht="29.5" hidden="1" customHeight="1" outlineLevel="1" x14ac:dyDescent="0.35">
      <c r="B103" s="138"/>
      <c r="C103" s="302" t="s">
        <v>123</v>
      </c>
      <c r="D103" s="303"/>
      <c r="E103" s="303"/>
      <c r="F103" s="303"/>
      <c r="G103" s="303"/>
      <c r="H103" s="149" t="str">
        <f>IFERROR(H101/H102,"N/A")</f>
        <v>N/A</v>
      </c>
      <c r="I103" s="143"/>
      <c r="J103" s="143"/>
      <c r="K103" s="149" t="str">
        <f>IFERROR(K101/K102,"N/A")</f>
        <v>N/A</v>
      </c>
      <c r="L103" s="143"/>
      <c r="M103" s="144"/>
    </row>
    <row r="104" spans="2:14" s="2" customFormat="1" ht="21" hidden="1" customHeight="1" outlineLevel="1" x14ac:dyDescent="0.35">
      <c r="H104" s="150"/>
      <c r="K104" s="150"/>
    </row>
    <row r="105" spans="2:14" s="2" customFormat="1" ht="28.15" hidden="1" customHeight="1" outlineLevel="1" x14ac:dyDescent="0.35">
      <c r="B105" s="121" t="s">
        <v>124</v>
      </c>
      <c r="C105" s="123"/>
      <c r="D105" s="123"/>
      <c r="E105" s="123"/>
      <c r="F105" s="123"/>
      <c r="G105" s="125"/>
      <c r="H105" s="146" t="str">
        <f>IF(ISNUMBER(H86),H86,"")</f>
        <v/>
      </c>
      <c r="I105" s="123"/>
      <c r="J105" s="125"/>
      <c r="K105" s="146" t="str">
        <f>IF(ISNUMBER(K86),K86,"")</f>
        <v/>
      </c>
      <c r="L105" s="127"/>
      <c r="M105" s="128"/>
    </row>
    <row r="106" spans="2:14" s="2" customFormat="1" ht="29.5" hidden="1" customHeight="1" outlineLevel="1" x14ac:dyDescent="0.35">
      <c r="B106" s="134"/>
      <c r="C106" s="304" t="s">
        <v>125</v>
      </c>
      <c r="D106" s="305"/>
      <c r="E106" s="305"/>
      <c r="F106" s="305"/>
      <c r="G106" s="305"/>
      <c r="H106" s="243">
        <f>$H88+$H89+$H91</f>
        <v>0</v>
      </c>
      <c r="K106" s="243">
        <f>$K88+$K89+$K91</f>
        <v>0</v>
      </c>
      <c r="M106" s="136"/>
    </row>
    <row r="107" spans="2:14" s="2" customFormat="1" ht="29.5" hidden="1" customHeight="1" outlineLevel="1" x14ac:dyDescent="0.35">
      <c r="B107" s="138"/>
      <c r="C107" s="301" t="s">
        <v>122</v>
      </c>
      <c r="D107" s="297"/>
      <c r="E107" s="297"/>
      <c r="F107" s="297"/>
      <c r="G107" s="297"/>
      <c r="H107" s="243">
        <f>H98</f>
        <v>0</v>
      </c>
      <c r="K107" s="243">
        <f>K98</f>
        <v>0</v>
      </c>
      <c r="M107" s="136"/>
    </row>
    <row r="108" spans="2:14" s="2" customFormat="1" ht="29.5" hidden="1" customHeight="1" outlineLevel="1" x14ac:dyDescent="0.35">
      <c r="B108" s="138"/>
      <c r="C108" s="306" t="s">
        <v>126</v>
      </c>
      <c r="D108" s="307"/>
      <c r="E108" s="307"/>
      <c r="F108" s="307"/>
      <c r="G108" s="307"/>
      <c r="H108" s="149" t="str">
        <f>IFERROR(H106/H107,"N/A")</f>
        <v>N/A</v>
      </c>
      <c r="I108" s="143"/>
      <c r="J108" s="143"/>
      <c r="K108" s="149" t="str">
        <f>IFERROR(K106/K107,"N/A")</f>
        <v>N/A</v>
      </c>
      <c r="L108" s="143"/>
      <c r="M108" s="144"/>
    </row>
    <row r="109" spans="2:14" ht="27" hidden="1" customHeight="1" outlineLevel="1" x14ac:dyDescent="0.35">
      <c r="B109" s="196"/>
    </row>
    <row r="110" spans="2:14" s="2" customFormat="1" ht="27" customHeight="1" collapsed="1" x14ac:dyDescent="0.35">
      <c r="B110" s="289" t="s">
        <v>105</v>
      </c>
      <c r="C110" s="290"/>
      <c r="D110" s="116"/>
      <c r="E110" s="117" t="s">
        <v>106</v>
      </c>
      <c r="F110" s="291"/>
      <c r="G110" s="292"/>
      <c r="H110" s="293"/>
      <c r="I110" s="118"/>
      <c r="J110" s="119" t="s">
        <v>107</v>
      </c>
      <c r="K110" s="120"/>
      <c r="L110" s="294" t="s">
        <v>108</v>
      </c>
      <c r="M110" s="295"/>
    </row>
    <row r="111" spans="2:14" s="2" customFormat="1" ht="6" hidden="1" customHeight="1" outlineLevel="1" x14ac:dyDescent="0.35"/>
    <row r="112" spans="2:14" s="2" customFormat="1" ht="28.15" hidden="1" customHeight="1" outlineLevel="1" x14ac:dyDescent="0.35">
      <c r="B112" s="121" t="s">
        <v>109</v>
      </c>
      <c r="C112" s="122"/>
      <c r="D112" s="123"/>
      <c r="E112" s="123"/>
      <c r="F112" s="124" t="s">
        <v>4</v>
      </c>
      <c r="G112" s="125"/>
      <c r="H112" s="126"/>
      <c r="I112" s="123"/>
      <c r="J112" s="125"/>
      <c r="K112" s="126"/>
      <c r="L112" s="127"/>
      <c r="M112" s="128"/>
    </row>
    <row r="113" spans="2:14" s="132" customFormat="1" ht="4.5" hidden="1" customHeight="1" outlineLevel="1" x14ac:dyDescent="0.35">
      <c r="B113" s="129"/>
      <c r="C113" s="130"/>
      <c r="D113" s="130"/>
      <c r="E113" s="130"/>
      <c r="F113" s="130"/>
      <c r="G113" s="131"/>
      <c r="H113" s="147"/>
      <c r="I113" s="130"/>
      <c r="J113" s="131"/>
      <c r="K113" s="147"/>
      <c r="M113" s="133"/>
    </row>
    <row r="114" spans="2:14" s="2" customFormat="1" ht="25.15" hidden="1" customHeight="1" outlineLevel="1" x14ac:dyDescent="0.35">
      <c r="B114" s="134">
        <v>1</v>
      </c>
      <c r="C114" s="296" t="s">
        <v>110</v>
      </c>
      <c r="D114" s="297"/>
      <c r="E114" s="297"/>
      <c r="F114" s="297"/>
      <c r="G114" s="297"/>
      <c r="H114" s="194"/>
      <c r="K114" s="194"/>
      <c r="M114" s="136"/>
      <c r="N114" s="137"/>
    </row>
    <row r="115" spans="2:14" s="2" customFormat="1" ht="25.15" hidden="1" customHeight="1" outlineLevel="1" x14ac:dyDescent="0.35">
      <c r="B115" s="138">
        <v>2</v>
      </c>
      <c r="C115" s="296" t="s">
        <v>111</v>
      </c>
      <c r="D115" s="297"/>
      <c r="E115" s="297"/>
      <c r="F115" s="297"/>
      <c r="G115" s="297"/>
      <c r="H115" s="195"/>
      <c r="K115" s="195"/>
      <c r="M115" s="136"/>
      <c r="N115" s="137"/>
    </row>
    <row r="116" spans="2:14" s="2" customFormat="1" ht="25.15" hidden="1" customHeight="1" outlineLevel="1" x14ac:dyDescent="0.35">
      <c r="B116" s="138">
        <v>3</v>
      </c>
      <c r="C116" s="296" t="s">
        <v>112</v>
      </c>
      <c r="D116" s="297"/>
      <c r="E116" s="297"/>
      <c r="F116" s="297"/>
      <c r="G116" s="297"/>
      <c r="H116" s="195"/>
      <c r="K116" s="195"/>
      <c r="M116" s="136"/>
      <c r="N116" s="137"/>
    </row>
    <row r="117" spans="2:14" s="2" customFormat="1" ht="25.15" hidden="1" customHeight="1" outlineLevel="1" x14ac:dyDescent="0.35">
      <c r="B117" s="138">
        <v>4</v>
      </c>
      <c r="C117" s="135" t="s">
        <v>113</v>
      </c>
      <c r="D117" s="298"/>
      <c r="E117" s="298"/>
      <c r="F117" s="298"/>
      <c r="G117" s="139"/>
      <c r="H117" s="195"/>
      <c r="K117" s="195"/>
      <c r="M117" s="136"/>
      <c r="N117" s="137"/>
    </row>
    <row r="118" spans="2:14" s="2" customFormat="1" ht="29.5" hidden="1" customHeight="1" outlineLevel="1" x14ac:dyDescent="0.35">
      <c r="B118" s="138">
        <v>5</v>
      </c>
      <c r="C118" s="140" t="s">
        <v>114</v>
      </c>
      <c r="D118" s="141"/>
      <c r="E118" s="141"/>
      <c r="F118" s="141"/>
      <c r="G118" s="142"/>
      <c r="H118" s="243">
        <f>SUM(H114:H117)</f>
        <v>0</v>
      </c>
      <c r="I118" s="143"/>
      <c r="J118" s="143"/>
      <c r="K118" s="243">
        <f>SUM(K114:K117)</f>
        <v>0</v>
      </c>
      <c r="L118" s="143"/>
      <c r="M118" s="144"/>
    </row>
    <row r="119" spans="2:14" s="2" customFormat="1" ht="28.15" hidden="1" customHeight="1" outlineLevel="1" x14ac:dyDescent="0.35">
      <c r="B119" s="121" t="s">
        <v>115</v>
      </c>
      <c r="C119" s="123"/>
      <c r="D119" s="122"/>
      <c r="E119" s="123"/>
      <c r="F119" s="123"/>
      <c r="G119" s="125"/>
      <c r="H119" s="145" t="str">
        <f>IF(ISNUMBER(H112),H112,"")</f>
        <v/>
      </c>
      <c r="I119" s="123"/>
      <c r="J119" s="125"/>
      <c r="K119" s="146" t="str">
        <f>IF(ISNUMBER(K112),K112,"")</f>
        <v/>
      </c>
      <c r="L119" s="127"/>
      <c r="M119" s="128"/>
    </row>
    <row r="120" spans="2:14" s="132" customFormat="1" ht="4.5" hidden="1" customHeight="1" outlineLevel="1" x14ac:dyDescent="0.35">
      <c r="B120" s="129"/>
      <c r="C120" s="130"/>
      <c r="D120" s="130"/>
      <c r="E120" s="130"/>
      <c r="F120" s="130"/>
      <c r="G120" s="131"/>
      <c r="H120" s="147"/>
      <c r="I120" s="130"/>
      <c r="J120" s="131"/>
      <c r="K120" s="148"/>
      <c r="M120" s="133"/>
    </row>
    <row r="121" spans="2:14" s="2" customFormat="1" ht="25.15" hidden="1" customHeight="1" outlineLevel="1" x14ac:dyDescent="0.35">
      <c r="B121" s="134">
        <v>6</v>
      </c>
      <c r="C121" s="296" t="s">
        <v>116</v>
      </c>
      <c r="D121" s="297"/>
      <c r="E121" s="297"/>
      <c r="F121" s="297"/>
      <c r="G121" s="297"/>
      <c r="H121" s="194"/>
      <c r="K121" s="194"/>
      <c r="M121" s="136"/>
      <c r="N121" s="137"/>
    </row>
    <row r="122" spans="2:14" s="2" customFormat="1" ht="25.15" hidden="1" customHeight="1" outlineLevel="1" x14ac:dyDescent="0.35">
      <c r="B122" s="138">
        <v>7</v>
      </c>
      <c r="C122" s="296" t="s">
        <v>117</v>
      </c>
      <c r="D122" s="297"/>
      <c r="E122" s="297"/>
      <c r="F122" s="297"/>
      <c r="G122" s="297"/>
      <c r="H122" s="194"/>
      <c r="K122" s="194"/>
      <c r="M122" s="136"/>
      <c r="N122" s="137"/>
    </row>
    <row r="123" spans="2:14" s="2" customFormat="1" ht="25.15" hidden="1" customHeight="1" outlineLevel="1" x14ac:dyDescent="0.35">
      <c r="B123" s="138">
        <v>8</v>
      </c>
      <c r="C123" s="299" t="s">
        <v>118</v>
      </c>
      <c r="D123" s="297"/>
      <c r="E123" s="297"/>
      <c r="F123" s="297"/>
      <c r="G123" s="300"/>
      <c r="H123" s="194"/>
      <c r="K123" s="194"/>
      <c r="M123" s="136"/>
      <c r="N123" s="137"/>
    </row>
    <row r="124" spans="2:14" s="2" customFormat="1" ht="29.5" hidden="1" customHeight="1" outlineLevel="1" x14ac:dyDescent="0.35">
      <c r="B124" s="138">
        <v>9</v>
      </c>
      <c r="C124" s="140" t="s">
        <v>119</v>
      </c>
      <c r="D124" s="141"/>
      <c r="E124" s="141"/>
      <c r="F124" s="141"/>
      <c r="G124" s="142"/>
      <c r="H124" s="244">
        <f>SUM(H121:H123)</f>
        <v>0</v>
      </c>
      <c r="I124" s="143"/>
      <c r="J124" s="143"/>
      <c r="K124" s="244">
        <f>SUM(K121:K123)</f>
        <v>0</v>
      </c>
      <c r="L124" s="143"/>
      <c r="M124" s="144"/>
    </row>
    <row r="125" spans="2:14" s="2" customFormat="1" ht="21" hidden="1" customHeight="1" outlineLevel="1" x14ac:dyDescent="0.35"/>
    <row r="126" spans="2:14" s="2" customFormat="1" ht="28.15" hidden="1" customHeight="1" outlineLevel="1" x14ac:dyDescent="0.35">
      <c r="B126" s="121" t="s">
        <v>120</v>
      </c>
      <c r="C126" s="123"/>
      <c r="D126" s="123"/>
      <c r="E126" s="123"/>
      <c r="F126" s="123"/>
      <c r="G126" s="125"/>
      <c r="H126" s="146" t="str">
        <f>IF(ISNUMBER(H112),H112,"")</f>
        <v/>
      </c>
      <c r="I126" s="123"/>
      <c r="J126" s="125"/>
      <c r="K126" s="145" t="str">
        <f>IF(ISNUMBER(K112),K112,"")</f>
        <v/>
      </c>
      <c r="L126" s="127"/>
      <c r="M126" s="128"/>
    </row>
    <row r="127" spans="2:14" s="2" customFormat="1" ht="29.5" hidden="1" customHeight="1" outlineLevel="1" x14ac:dyDescent="0.35">
      <c r="B127" s="134"/>
      <c r="C127" s="285" t="s">
        <v>121</v>
      </c>
      <c r="D127" s="286"/>
      <c r="E127" s="286"/>
      <c r="F127" s="286"/>
      <c r="G127" s="286"/>
      <c r="H127" s="243">
        <f>$H118</f>
        <v>0</v>
      </c>
      <c r="K127" s="243">
        <f>$K118</f>
        <v>0</v>
      </c>
      <c r="M127" s="136"/>
    </row>
    <row r="128" spans="2:14" s="2" customFormat="1" ht="29.5" hidden="1" customHeight="1" outlineLevel="1" x14ac:dyDescent="0.35">
      <c r="B128" s="138"/>
      <c r="C128" s="301" t="s">
        <v>122</v>
      </c>
      <c r="D128" s="297"/>
      <c r="E128" s="297"/>
      <c r="F128" s="297"/>
      <c r="G128" s="297"/>
      <c r="H128" s="243">
        <f>$H124</f>
        <v>0</v>
      </c>
      <c r="K128" s="243">
        <f>$K124</f>
        <v>0</v>
      </c>
      <c r="M128" s="136"/>
    </row>
    <row r="129" spans="2:14" s="2" customFormat="1" ht="29.5" hidden="1" customHeight="1" outlineLevel="1" x14ac:dyDescent="0.35">
      <c r="B129" s="138"/>
      <c r="C129" s="302" t="s">
        <v>123</v>
      </c>
      <c r="D129" s="303"/>
      <c r="E129" s="303"/>
      <c r="F129" s="303"/>
      <c r="G129" s="303"/>
      <c r="H129" s="149" t="str">
        <f>IFERROR(H127/H128,"N/A")</f>
        <v>N/A</v>
      </c>
      <c r="I129" s="143"/>
      <c r="J129" s="143"/>
      <c r="K129" s="149" t="str">
        <f>IFERROR(K127/K128,"N/A")</f>
        <v>N/A</v>
      </c>
      <c r="L129" s="143"/>
      <c r="M129" s="144"/>
    </row>
    <row r="130" spans="2:14" s="2" customFormat="1" ht="21" hidden="1" customHeight="1" outlineLevel="1" x14ac:dyDescent="0.35">
      <c r="H130" s="150"/>
      <c r="K130" s="150"/>
    </row>
    <row r="131" spans="2:14" s="2" customFormat="1" ht="28.15" hidden="1" customHeight="1" outlineLevel="1" x14ac:dyDescent="0.35">
      <c r="B131" s="121" t="s">
        <v>124</v>
      </c>
      <c r="C131" s="123"/>
      <c r="D131" s="123"/>
      <c r="E131" s="123"/>
      <c r="F131" s="123"/>
      <c r="G131" s="125"/>
      <c r="H131" s="146" t="str">
        <f>IF(ISNUMBER(H112),H112,"")</f>
        <v/>
      </c>
      <c r="I131" s="123"/>
      <c r="J131" s="125"/>
      <c r="K131" s="146" t="str">
        <f>IF(ISNUMBER(K112),K112,"")</f>
        <v/>
      </c>
      <c r="L131" s="127"/>
      <c r="M131" s="128"/>
    </row>
    <row r="132" spans="2:14" s="2" customFormat="1" ht="29.5" hidden="1" customHeight="1" outlineLevel="1" x14ac:dyDescent="0.35">
      <c r="B132" s="134"/>
      <c r="C132" s="304" t="s">
        <v>125</v>
      </c>
      <c r="D132" s="305"/>
      <c r="E132" s="305"/>
      <c r="F132" s="305"/>
      <c r="G132" s="305"/>
      <c r="H132" s="243">
        <f>$H114+$H115+$H117</f>
        <v>0</v>
      </c>
      <c r="K132" s="243">
        <f>$K114+$K115+$K117</f>
        <v>0</v>
      </c>
      <c r="M132" s="136"/>
    </row>
    <row r="133" spans="2:14" s="2" customFormat="1" ht="29.5" hidden="1" customHeight="1" outlineLevel="1" x14ac:dyDescent="0.35">
      <c r="B133" s="138"/>
      <c r="C133" s="301" t="s">
        <v>122</v>
      </c>
      <c r="D133" s="297"/>
      <c r="E133" s="297"/>
      <c r="F133" s="297"/>
      <c r="G133" s="297"/>
      <c r="H133" s="243">
        <f>H124</f>
        <v>0</v>
      </c>
      <c r="K133" s="243">
        <f>K124</f>
        <v>0</v>
      </c>
      <c r="M133" s="136"/>
    </row>
    <row r="134" spans="2:14" s="2" customFormat="1" ht="29.5" hidden="1" customHeight="1" outlineLevel="1" x14ac:dyDescent="0.35">
      <c r="B134" s="138"/>
      <c r="C134" s="306" t="s">
        <v>126</v>
      </c>
      <c r="D134" s="307"/>
      <c r="E134" s="307"/>
      <c r="F134" s="307"/>
      <c r="G134" s="307"/>
      <c r="H134" s="149" t="str">
        <f>IFERROR(H132/H133,"N/A")</f>
        <v>N/A</v>
      </c>
      <c r="I134" s="143"/>
      <c r="J134" s="143"/>
      <c r="K134" s="149" t="str">
        <f>IFERROR(K132/K133,"N/A")</f>
        <v>N/A</v>
      </c>
      <c r="L134" s="143"/>
      <c r="M134" s="144"/>
    </row>
    <row r="135" spans="2:14" ht="27" hidden="1" customHeight="1" outlineLevel="1" x14ac:dyDescent="0.35">
      <c r="B135" s="196"/>
    </row>
    <row r="136" spans="2:14" s="2" customFormat="1" ht="27" customHeight="1" collapsed="1" x14ac:dyDescent="0.35">
      <c r="B136" s="289" t="s">
        <v>105</v>
      </c>
      <c r="C136" s="290"/>
      <c r="D136" s="116"/>
      <c r="E136" s="117" t="s">
        <v>106</v>
      </c>
      <c r="F136" s="291"/>
      <c r="G136" s="292"/>
      <c r="H136" s="293"/>
      <c r="I136" s="118"/>
      <c r="J136" s="119" t="s">
        <v>107</v>
      </c>
      <c r="K136" s="120"/>
      <c r="L136" s="294" t="s">
        <v>108</v>
      </c>
      <c r="M136" s="295"/>
    </row>
    <row r="137" spans="2:14" s="2" customFormat="1" ht="6" hidden="1" customHeight="1" outlineLevel="1" x14ac:dyDescent="0.35"/>
    <row r="138" spans="2:14" s="2" customFormat="1" ht="28.15" hidden="1" customHeight="1" outlineLevel="1" x14ac:dyDescent="0.35">
      <c r="B138" s="121" t="s">
        <v>109</v>
      </c>
      <c r="C138" s="122"/>
      <c r="D138" s="123"/>
      <c r="E138" s="123"/>
      <c r="F138" s="124" t="s">
        <v>4</v>
      </c>
      <c r="G138" s="125"/>
      <c r="H138" s="126"/>
      <c r="I138" s="123"/>
      <c r="J138" s="125"/>
      <c r="K138" s="126"/>
      <c r="L138" s="127"/>
      <c r="M138" s="128"/>
    </row>
    <row r="139" spans="2:14" s="132" customFormat="1" ht="4.5" hidden="1" customHeight="1" outlineLevel="1" x14ac:dyDescent="0.35">
      <c r="B139" s="129"/>
      <c r="C139" s="130"/>
      <c r="D139" s="130"/>
      <c r="E139" s="130"/>
      <c r="F139" s="130"/>
      <c r="G139" s="131"/>
      <c r="H139" s="147"/>
      <c r="I139" s="130"/>
      <c r="J139" s="131"/>
      <c r="K139" s="147"/>
      <c r="M139" s="133"/>
    </row>
    <row r="140" spans="2:14" s="2" customFormat="1" ht="25.15" hidden="1" customHeight="1" outlineLevel="1" x14ac:dyDescent="0.35">
      <c r="B140" s="134">
        <v>1</v>
      </c>
      <c r="C140" s="296" t="s">
        <v>110</v>
      </c>
      <c r="D140" s="297"/>
      <c r="E140" s="297"/>
      <c r="F140" s="297"/>
      <c r="G140" s="297"/>
      <c r="H140" s="194"/>
      <c r="K140" s="194"/>
      <c r="M140" s="136"/>
      <c r="N140" s="137"/>
    </row>
    <row r="141" spans="2:14" s="2" customFormat="1" ht="25.15" hidden="1" customHeight="1" outlineLevel="1" x14ac:dyDescent="0.35">
      <c r="B141" s="138">
        <v>2</v>
      </c>
      <c r="C141" s="296" t="s">
        <v>111</v>
      </c>
      <c r="D141" s="297"/>
      <c r="E141" s="297"/>
      <c r="F141" s="297"/>
      <c r="G141" s="297"/>
      <c r="H141" s="195"/>
      <c r="K141" s="195"/>
      <c r="M141" s="136"/>
      <c r="N141" s="137"/>
    </row>
    <row r="142" spans="2:14" s="2" customFormat="1" ht="25.15" hidden="1" customHeight="1" outlineLevel="1" x14ac:dyDescent="0.35">
      <c r="B142" s="138">
        <v>3</v>
      </c>
      <c r="C142" s="296" t="s">
        <v>112</v>
      </c>
      <c r="D142" s="297"/>
      <c r="E142" s="297"/>
      <c r="F142" s="297"/>
      <c r="G142" s="297"/>
      <c r="H142" s="195"/>
      <c r="K142" s="195"/>
      <c r="M142" s="136"/>
      <c r="N142" s="137"/>
    </row>
    <row r="143" spans="2:14" s="2" customFormat="1" ht="25.15" hidden="1" customHeight="1" outlineLevel="1" x14ac:dyDescent="0.35">
      <c r="B143" s="138">
        <v>4</v>
      </c>
      <c r="C143" s="135" t="s">
        <v>113</v>
      </c>
      <c r="D143" s="298"/>
      <c r="E143" s="298"/>
      <c r="F143" s="298"/>
      <c r="G143" s="139"/>
      <c r="H143" s="195"/>
      <c r="K143" s="195"/>
      <c r="M143" s="136"/>
      <c r="N143" s="137"/>
    </row>
    <row r="144" spans="2:14" s="2" customFormat="1" ht="29.5" hidden="1" customHeight="1" outlineLevel="1" x14ac:dyDescent="0.35">
      <c r="B144" s="138">
        <v>5</v>
      </c>
      <c r="C144" s="140" t="s">
        <v>114</v>
      </c>
      <c r="D144" s="141"/>
      <c r="E144" s="141"/>
      <c r="F144" s="141"/>
      <c r="G144" s="142"/>
      <c r="H144" s="243">
        <f>SUM(H140:H143)</f>
        <v>0</v>
      </c>
      <c r="I144" s="143"/>
      <c r="J144" s="143"/>
      <c r="K144" s="243">
        <f>SUM(K140:K143)</f>
        <v>0</v>
      </c>
      <c r="L144" s="143"/>
      <c r="M144" s="144"/>
    </row>
    <row r="145" spans="2:14" s="2" customFormat="1" ht="28.15" hidden="1" customHeight="1" outlineLevel="1" x14ac:dyDescent="0.35">
      <c r="B145" s="121" t="s">
        <v>115</v>
      </c>
      <c r="C145" s="123"/>
      <c r="D145" s="122"/>
      <c r="E145" s="123"/>
      <c r="F145" s="123"/>
      <c r="G145" s="125"/>
      <c r="H145" s="145" t="str">
        <f>IF(ISNUMBER(H138),H138,"")</f>
        <v/>
      </c>
      <c r="I145" s="123"/>
      <c r="J145" s="125"/>
      <c r="K145" s="146" t="str">
        <f>IF(ISNUMBER(K138),K138,"")</f>
        <v/>
      </c>
      <c r="L145" s="127"/>
      <c r="M145" s="128"/>
    </row>
    <row r="146" spans="2:14" s="132" customFormat="1" ht="4.5" hidden="1" customHeight="1" outlineLevel="1" x14ac:dyDescent="0.35">
      <c r="B146" s="129"/>
      <c r="C146" s="130"/>
      <c r="D146" s="130"/>
      <c r="E146" s="130"/>
      <c r="F146" s="130"/>
      <c r="G146" s="131"/>
      <c r="H146" s="147"/>
      <c r="I146" s="130"/>
      <c r="J146" s="131"/>
      <c r="K146" s="148"/>
      <c r="M146" s="133"/>
    </row>
    <row r="147" spans="2:14" s="2" customFormat="1" ht="25.15" hidden="1" customHeight="1" outlineLevel="1" x14ac:dyDescent="0.35">
      <c r="B147" s="134">
        <v>6</v>
      </c>
      <c r="C147" s="296" t="s">
        <v>116</v>
      </c>
      <c r="D147" s="297"/>
      <c r="E147" s="297"/>
      <c r="F147" s="297"/>
      <c r="G147" s="297"/>
      <c r="H147" s="194"/>
      <c r="K147" s="194"/>
      <c r="M147" s="136"/>
      <c r="N147" s="137"/>
    </row>
    <row r="148" spans="2:14" s="2" customFormat="1" ht="25.15" hidden="1" customHeight="1" outlineLevel="1" x14ac:dyDescent="0.35">
      <c r="B148" s="138">
        <v>7</v>
      </c>
      <c r="C148" s="296" t="s">
        <v>117</v>
      </c>
      <c r="D148" s="297"/>
      <c r="E148" s="297"/>
      <c r="F148" s="297"/>
      <c r="G148" s="297"/>
      <c r="H148" s="194"/>
      <c r="K148" s="194"/>
      <c r="M148" s="136"/>
      <c r="N148" s="137"/>
    </row>
    <row r="149" spans="2:14" s="2" customFormat="1" ht="25.15" hidden="1" customHeight="1" outlineLevel="1" x14ac:dyDescent="0.35">
      <c r="B149" s="138">
        <v>8</v>
      </c>
      <c r="C149" s="299" t="s">
        <v>118</v>
      </c>
      <c r="D149" s="297"/>
      <c r="E149" s="297"/>
      <c r="F149" s="297"/>
      <c r="G149" s="300"/>
      <c r="H149" s="194"/>
      <c r="K149" s="194"/>
      <c r="M149" s="136"/>
      <c r="N149" s="137"/>
    </row>
    <row r="150" spans="2:14" s="2" customFormat="1" ht="29.5" hidden="1" customHeight="1" outlineLevel="1" x14ac:dyDescent="0.35">
      <c r="B150" s="138">
        <v>9</v>
      </c>
      <c r="C150" s="140" t="s">
        <v>119</v>
      </c>
      <c r="D150" s="141"/>
      <c r="E150" s="141"/>
      <c r="F150" s="141"/>
      <c r="G150" s="142"/>
      <c r="H150" s="244">
        <f>SUM(H147:H149)</f>
        <v>0</v>
      </c>
      <c r="I150" s="143"/>
      <c r="J150" s="143"/>
      <c r="K150" s="244">
        <f>SUM(K147:K149)</f>
        <v>0</v>
      </c>
      <c r="L150" s="143"/>
      <c r="M150" s="144"/>
    </row>
    <row r="151" spans="2:14" s="2" customFormat="1" ht="21" hidden="1" customHeight="1" outlineLevel="1" x14ac:dyDescent="0.35"/>
    <row r="152" spans="2:14" s="2" customFormat="1" ht="28.15" hidden="1" customHeight="1" outlineLevel="1" x14ac:dyDescent="0.35">
      <c r="B152" s="121" t="s">
        <v>120</v>
      </c>
      <c r="C152" s="123"/>
      <c r="D152" s="123"/>
      <c r="E152" s="123"/>
      <c r="F152" s="123"/>
      <c r="G152" s="125"/>
      <c r="H152" s="146" t="str">
        <f>IF(ISNUMBER(H138),H138,"")</f>
        <v/>
      </c>
      <c r="I152" s="123"/>
      <c r="J152" s="125"/>
      <c r="K152" s="145" t="str">
        <f>IF(ISNUMBER(K138),K138,"")</f>
        <v/>
      </c>
      <c r="L152" s="127"/>
      <c r="M152" s="128"/>
    </row>
    <row r="153" spans="2:14" s="2" customFormat="1" ht="29.5" hidden="1" customHeight="1" outlineLevel="1" x14ac:dyDescent="0.35">
      <c r="B153" s="134"/>
      <c r="C153" s="285" t="s">
        <v>121</v>
      </c>
      <c r="D153" s="286"/>
      <c r="E153" s="286"/>
      <c r="F153" s="286"/>
      <c r="G153" s="286"/>
      <c r="H153" s="243">
        <f>$H144</f>
        <v>0</v>
      </c>
      <c r="K153" s="243">
        <f>$K144</f>
        <v>0</v>
      </c>
      <c r="M153" s="136"/>
    </row>
    <row r="154" spans="2:14" s="2" customFormat="1" ht="29.5" hidden="1" customHeight="1" outlineLevel="1" x14ac:dyDescent="0.35">
      <c r="B154" s="138"/>
      <c r="C154" s="301" t="s">
        <v>122</v>
      </c>
      <c r="D154" s="297"/>
      <c r="E154" s="297"/>
      <c r="F154" s="297"/>
      <c r="G154" s="297"/>
      <c r="H154" s="243">
        <f>$H150</f>
        <v>0</v>
      </c>
      <c r="K154" s="243">
        <f>$K150</f>
        <v>0</v>
      </c>
      <c r="M154" s="136"/>
    </row>
    <row r="155" spans="2:14" s="2" customFormat="1" ht="29.5" hidden="1" customHeight="1" outlineLevel="1" x14ac:dyDescent="0.35">
      <c r="B155" s="138"/>
      <c r="C155" s="302" t="s">
        <v>123</v>
      </c>
      <c r="D155" s="303"/>
      <c r="E155" s="303"/>
      <c r="F155" s="303"/>
      <c r="G155" s="303"/>
      <c r="H155" s="149" t="str">
        <f>IFERROR(H153/H154,"N/A")</f>
        <v>N/A</v>
      </c>
      <c r="I155" s="143"/>
      <c r="J155" s="143"/>
      <c r="K155" s="149" t="str">
        <f>IFERROR(K153/K154,"N/A")</f>
        <v>N/A</v>
      </c>
      <c r="L155" s="143"/>
      <c r="M155" s="144"/>
    </row>
    <row r="156" spans="2:14" s="2" customFormat="1" ht="21" hidden="1" customHeight="1" outlineLevel="1" x14ac:dyDescent="0.35">
      <c r="H156" s="150"/>
      <c r="K156" s="150"/>
    </row>
    <row r="157" spans="2:14" s="2" customFormat="1" ht="28.15" hidden="1" customHeight="1" outlineLevel="1" x14ac:dyDescent="0.35">
      <c r="B157" s="121" t="s">
        <v>124</v>
      </c>
      <c r="C157" s="123"/>
      <c r="D157" s="123"/>
      <c r="E157" s="123"/>
      <c r="F157" s="123"/>
      <c r="G157" s="125"/>
      <c r="H157" s="146" t="str">
        <f>IF(ISNUMBER(H138),H138,"")</f>
        <v/>
      </c>
      <c r="I157" s="123"/>
      <c r="J157" s="125"/>
      <c r="K157" s="146" t="str">
        <f>IF(ISNUMBER(K138),K138,"")</f>
        <v/>
      </c>
      <c r="L157" s="127"/>
      <c r="M157" s="128"/>
    </row>
    <row r="158" spans="2:14" s="2" customFormat="1" ht="29.5" hidden="1" customHeight="1" outlineLevel="1" x14ac:dyDescent="0.35">
      <c r="B158" s="134"/>
      <c r="C158" s="304" t="s">
        <v>125</v>
      </c>
      <c r="D158" s="305"/>
      <c r="E158" s="305"/>
      <c r="F158" s="305"/>
      <c r="G158" s="305"/>
      <c r="H158" s="243">
        <f>$H140+$H141+$H143</f>
        <v>0</v>
      </c>
      <c r="K158" s="243">
        <f>$K140+$K141+$K143</f>
        <v>0</v>
      </c>
      <c r="M158" s="136"/>
    </row>
    <row r="159" spans="2:14" s="2" customFormat="1" ht="29.5" hidden="1" customHeight="1" outlineLevel="1" x14ac:dyDescent="0.35">
      <c r="B159" s="138"/>
      <c r="C159" s="301" t="s">
        <v>122</v>
      </c>
      <c r="D159" s="297"/>
      <c r="E159" s="297"/>
      <c r="F159" s="297"/>
      <c r="G159" s="297"/>
      <c r="H159" s="243">
        <f>H150</f>
        <v>0</v>
      </c>
      <c r="K159" s="243">
        <f>K150</f>
        <v>0</v>
      </c>
      <c r="M159" s="136"/>
    </row>
    <row r="160" spans="2:14" s="2" customFormat="1" ht="29.5" hidden="1" customHeight="1" outlineLevel="1" x14ac:dyDescent="0.35">
      <c r="B160" s="138"/>
      <c r="C160" s="306" t="s">
        <v>126</v>
      </c>
      <c r="D160" s="307"/>
      <c r="E160" s="307"/>
      <c r="F160" s="307"/>
      <c r="G160" s="307"/>
      <c r="H160" s="149" t="str">
        <f>IFERROR(H158/H159,"N/A")</f>
        <v>N/A</v>
      </c>
      <c r="I160" s="143"/>
      <c r="J160" s="143"/>
      <c r="K160" s="149" t="str">
        <f>IFERROR(K158/K159,"N/A")</f>
        <v>N/A</v>
      </c>
      <c r="L160" s="143"/>
      <c r="M160" s="144"/>
    </row>
    <row r="161" spans="2:14" ht="27" hidden="1" customHeight="1" outlineLevel="1" x14ac:dyDescent="0.35">
      <c r="B161" s="196"/>
    </row>
    <row r="162" spans="2:14" s="2" customFormat="1" ht="27" customHeight="1" collapsed="1" x14ac:dyDescent="0.35">
      <c r="B162" s="289" t="s">
        <v>105</v>
      </c>
      <c r="C162" s="290"/>
      <c r="D162" s="116"/>
      <c r="E162" s="117" t="s">
        <v>106</v>
      </c>
      <c r="F162" s="291"/>
      <c r="G162" s="292"/>
      <c r="H162" s="293"/>
      <c r="I162" s="118"/>
      <c r="J162" s="119" t="s">
        <v>107</v>
      </c>
      <c r="K162" s="120"/>
      <c r="L162" s="294" t="s">
        <v>108</v>
      </c>
      <c r="M162" s="295"/>
    </row>
    <row r="163" spans="2:14" s="2" customFormat="1" ht="6" hidden="1" customHeight="1" outlineLevel="1" x14ac:dyDescent="0.35"/>
    <row r="164" spans="2:14" s="2" customFormat="1" ht="28.15" hidden="1" customHeight="1" outlineLevel="1" x14ac:dyDescent="0.35">
      <c r="B164" s="121" t="s">
        <v>109</v>
      </c>
      <c r="C164" s="122"/>
      <c r="D164" s="123"/>
      <c r="E164" s="123"/>
      <c r="F164" s="124" t="s">
        <v>4</v>
      </c>
      <c r="G164" s="125"/>
      <c r="H164" s="126"/>
      <c r="I164" s="123"/>
      <c r="J164" s="125"/>
      <c r="K164" s="126"/>
      <c r="L164" s="127"/>
      <c r="M164" s="128"/>
    </row>
    <row r="165" spans="2:14" s="132" customFormat="1" ht="4.5" hidden="1" customHeight="1" outlineLevel="1" x14ac:dyDescent="0.35">
      <c r="B165" s="129"/>
      <c r="C165" s="130"/>
      <c r="D165" s="130"/>
      <c r="E165" s="130"/>
      <c r="F165" s="130"/>
      <c r="G165" s="131"/>
      <c r="H165" s="147"/>
      <c r="I165" s="130"/>
      <c r="J165" s="131"/>
      <c r="K165" s="147"/>
      <c r="M165" s="133"/>
    </row>
    <row r="166" spans="2:14" s="2" customFormat="1" ht="25.15" hidden="1" customHeight="1" outlineLevel="1" x14ac:dyDescent="0.35">
      <c r="B166" s="134">
        <v>1</v>
      </c>
      <c r="C166" s="296" t="s">
        <v>110</v>
      </c>
      <c r="D166" s="297"/>
      <c r="E166" s="297"/>
      <c r="F166" s="297"/>
      <c r="G166" s="297"/>
      <c r="H166" s="194"/>
      <c r="K166" s="194"/>
      <c r="M166" s="136"/>
      <c r="N166" s="137"/>
    </row>
    <row r="167" spans="2:14" s="2" customFormat="1" ht="25.15" hidden="1" customHeight="1" outlineLevel="1" x14ac:dyDescent="0.35">
      <c r="B167" s="138">
        <v>2</v>
      </c>
      <c r="C167" s="296" t="s">
        <v>111</v>
      </c>
      <c r="D167" s="297"/>
      <c r="E167" s="297"/>
      <c r="F167" s="297"/>
      <c r="G167" s="297"/>
      <c r="H167" s="195"/>
      <c r="K167" s="195"/>
      <c r="M167" s="136"/>
      <c r="N167" s="137"/>
    </row>
    <row r="168" spans="2:14" s="2" customFormat="1" ht="25.15" hidden="1" customHeight="1" outlineLevel="1" x14ac:dyDescent="0.35">
      <c r="B168" s="138">
        <v>3</v>
      </c>
      <c r="C168" s="296" t="s">
        <v>112</v>
      </c>
      <c r="D168" s="297"/>
      <c r="E168" s="297"/>
      <c r="F168" s="297"/>
      <c r="G168" s="297"/>
      <c r="H168" s="195"/>
      <c r="K168" s="195"/>
      <c r="M168" s="136"/>
      <c r="N168" s="137"/>
    </row>
    <row r="169" spans="2:14" s="2" customFormat="1" ht="25.15" hidden="1" customHeight="1" outlineLevel="1" x14ac:dyDescent="0.35">
      <c r="B169" s="138">
        <v>4</v>
      </c>
      <c r="C169" s="135" t="s">
        <v>113</v>
      </c>
      <c r="D169" s="298"/>
      <c r="E169" s="298"/>
      <c r="F169" s="298"/>
      <c r="G169" s="139"/>
      <c r="H169" s="195"/>
      <c r="K169" s="195"/>
      <c r="M169" s="136"/>
      <c r="N169" s="137"/>
    </row>
    <row r="170" spans="2:14" s="2" customFormat="1" ht="29.5" hidden="1" customHeight="1" outlineLevel="1" x14ac:dyDescent="0.35">
      <c r="B170" s="138">
        <v>5</v>
      </c>
      <c r="C170" s="140" t="s">
        <v>114</v>
      </c>
      <c r="D170" s="141"/>
      <c r="E170" s="141"/>
      <c r="F170" s="141"/>
      <c r="G170" s="142"/>
      <c r="H170" s="243">
        <f>SUM(H166:H169)</f>
        <v>0</v>
      </c>
      <c r="I170" s="143"/>
      <c r="J170" s="143"/>
      <c r="K170" s="243">
        <f>SUM(K166:K169)</f>
        <v>0</v>
      </c>
      <c r="L170" s="143"/>
      <c r="M170" s="144"/>
    </row>
    <row r="171" spans="2:14" s="2" customFormat="1" ht="28.15" hidden="1" customHeight="1" outlineLevel="1" x14ac:dyDescent="0.35">
      <c r="B171" s="121" t="s">
        <v>115</v>
      </c>
      <c r="C171" s="123"/>
      <c r="D171" s="122"/>
      <c r="E171" s="123"/>
      <c r="F171" s="123"/>
      <c r="G171" s="125"/>
      <c r="H171" s="145" t="str">
        <f>IF(ISNUMBER(H164),H164,"")</f>
        <v/>
      </c>
      <c r="I171" s="123"/>
      <c r="J171" s="125"/>
      <c r="K171" s="146" t="str">
        <f>IF(ISNUMBER(K164),K164,"")</f>
        <v/>
      </c>
      <c r="L171" s="127"/>
      <c r="M171" s="128"/>
    </row>
    <row r="172" spans="2:14" s="132" customFormat="1" ht="4.5" hidden="1" customHeight="1" outlineLevel="1" x14ac:dyDescent="0.35">
      <c r="B172" s="129"/>
      <c r="C172" s="130"/>
      <c r="D172" s="130"/>
      <c r="E172" s="130"/>
      <c r="F172" s="130"/>
      <c r="G172" s="131"/>
      <c r="H172" s="147"/>
      <c r="I172" s="130"/>
      <c r="J172" s="131"/>
      <c r="K172" s="148"/>
      <c r="M172" s="133"/>
    </row>
    <row r="173" spans="2:14" s="2" customFormat="1" ht="25.15" hidden="1" customHeight="1" outlineLevel="1" x14ac:dyDescent="0.35">
      <c r="B173" s="134">
        <v>6</v>
      </c>
      <c r="C173" s="296" t="s">
        <v>116</v>
      </c>
      <c r="D173" s="297"/>
      <c r="E173" s="297"/>
      <c r="F173" s="297"/>
      <c r="G173" s="297"/>
      <c r="H173" s="194"/>
      <c r="K173" s="194"/>
      <c r="M173" s="136"/>
      <c r="N173" s="137"/>
    </row>
    <row r="174" spans="2:14" s="2" customFormat="1" ht="25.15" hidden="1" customHeight="1" outlineLevel="1" x14ac:dyDescent="0.35">
      <c r="B174" s="138">
        <v>7</v>
      </c>
      <c r="C174" s="296" t="s">
        <v>117</v>
      </c>
      <c r="D174" s="297"/>
      <c r="E174" s="297"/>
      <c r="F174" s="297"/>
      <c r="G174" s="297"/>
      <c r="H174" s="194"/>
      <c r="K174" s="194"/>
      <c r="M174" s="136"/>
      <c r="N174" s="137"/>
    </row>
    <row r="175" spans="2:14" s="2" customFormat="1" ht="25.15" hidden="1" customHeight="1" outlineLevel="1" x14ac:dyDescent="0.35">
      <c r="B175" s="138">
        <v>8</v>
      </c>
      <c r="C175" s="299" t="s">
        <v>118</v>
      </c>
      <c r="D175" s="297"/>
      <c r="E175" s="297"/>
      <c r="F175" s="297"/>
      <c r="G175" s="300"/>
      <c r="H175" s="194"/>
      <c r="K175" s="194"/>
      <c r="M175" s="136"/>
      <c r="N175" s="137"/>
    </row>
    <row r="176" spans="2:14" s="2" customFormat="1" ht="29.5" hidden="1" customHeight="1" outlineLevel="1" x14ac:dyDescent="0.35">
      <c r="B176" s="138">
        <v>9</v>
      </c>
      <c r="C176" s="140" t="s">
        <v>119</v>
      </c>
      <c r="D176" s="141"/>
      <c r="E176" s="141"/>
      <c r="F176" s="141"/>
      <c r="G176" s="142"/>
      <c r="H176" s="244">
        <f>SUM(H173:H175)</f>
        <v>0</v>
      </c>
      <c r="I176" s="143"/>
      <c r="J176" s="143"/>
      <c r="K176" s="244">
        <f>SUM(K173:K175)</f>
        <v>0</v>
      </c>
      <c r="L176" s="143"/>
      <c r="M176" s="144"/>
    </row>
    <row r="177" spans="2:14" s="2" customFormat="1" ht="21" hidden="1" customHeight="1" outlineLevel="1" x14ac:dyDescent="0.35"/>
    <row r="178" spans="2:14" s="2" customFormat="1" ht="28.15" hidden="1" customHeight="1" outlineLevel="1" x14ac:dyDescent="0.35">
      <c r="B178" s="121" t="s">
        <v>120</v>
      </c>
      <c r="C178" s="123"/>
      <c r="D178" s="123"/>
      <c r="E178" s="123"/>
      <c r="F178" s="123"/>
      <c r="G178" s="125"/>
      <c r="H178" s="146" t="str">
        <f>IF(ISNUMBER(H164),H164,"")</f>
        <v/>
      </c>
      <c r="I178" s="123"/>
      <c r="J178" s="125"/>
      <c r="K178" s="145" t="str">
        <f>IF(ISNUMBER(K164),K164,"")</f>
        <v/>
      </c>
      <c r="L178" s="127"/>
      <c r="M178" s="128"/>
    </row>
    <row r="179" spans="2:14" s="2" customFormat="1" ht="29.5" hidden="1" customHeight="1" outlineLevel="1" x14ac:dyDescent="0.35">
      <c r="B179" s="134"/>
      <c r="C179" s="285" t="s">
        <v>121</v>
      </c>
      <c r="D179" s="286"/>
      <c r="E179" s="286"/>
      <c r="F179" s="286"/>
      <c r="G179" s="286"/>
      <c r="H179" s="243">
        <f>$H170</f>
        <v>0</v>
      </c>
      <c r="K179" s="243">
        <f>$K170</f>
        <v>0</v>
      </c>
      <c r="M179" s="136"/>
    </row>
    <row r="180" spans="2:14" s="2" customFormat="1" ht="29.5" hidden="1" customHeight="1" outlineLevel="1" x14ac:dyDescent="0.35">
      <c r="B180" s="138"/>
      <c r="C180" s="301" t="s">
        <v>122</v>
      </c>
      <c r="D180" s="297"/>
      <c r="E180" s="297"/>
      <c r="F180" s="297"/>
      <c r="G180" s="297"/>
      <c r="H180" s="243">
        <f>$H176</f>
        <v>0</v>
      </c>
      <c r="K180" s="243">
        <f>$K176</f>
        <v>0</v>
      </c>
      <c r="M180" s="136"/>
    </row>
    <row r="181" spans="2:14" s="2" customFormat="1" ht="29.5" hidden="1" customHeight="1" outlineLevel="1" x14ac:dyDescent="0.35">
      <c r="B181" s="138"/>
      <c r="C181" s="302" t="s">
        <v>123</v>
      </c>
      <c r="D181" s="303"/>
      <c r="E181" s="303"/>
      <c r="F181" s="303"/>
      <c r="G181" s="303"/>
      <c r="H181" s="149" t="str">
        <f>IFERROR(H179/H180,"N/A")</f>
        <v>N/A</v>
      </c>
      <c r="I181" s="143"/>
      <c r="J181" s="143"/>
      <c r="K181" s="149" t="str">
        <f>IFERROR(K179/K180,"N/A")</f>
        <v>N/A</v>
      </c>
      <c r="L181" s="143"/>
      <c r="M181" s="144"/>
    </row>
    <row r="182" spans="2:14" s="2" customFormat="1" ht="21" hidden="1" customHeight="1" outlineLevel="1" x14ac:dyDescent="0.35">
      <c r="H182" s="150"/>
      <c r="K182" s="150"/>
    </row>
    <row r="183" spans="2:14" s="2" customFormat="1" ht="28.15" hidden="1" customHeight="1" outlineLevel="1" x14ac:dyDescent="0.35">
      <c r="B183" s="121" t="s">
        <v>124</v>
      </c>
      <c r="C183" s="123"/>
      <c r="D183" s="123"/>
      <c r="E183" s="123"/>
      <c r="F183" s="123"/>
      <c r="G183" s="125"/>
      <c r="H183" s="146" t="str">
        <f>IF(ISNUMBER(H164),H164,"")</f>
        <v/>
      </c>
      <c r="I183" s="123"/>
      <c r="J183" s="125"/>
      <c r="K183" s="146" t="str">
        <f>IF(ISNUMBER(K164),K164,"")</f>
        <v/>
      </c>
      <c r="L183" s="127"/>
      <c r="M183" s="128"/>
    </row>
    <row r="184" spans="2:14" s="2" customFormat="1" ht="29.5" hidden="1" customHeight="1" outlineLevel="1" x14ac:dyDescent="0.35">
      <c r="B184" s="134"/>
      <c r="C184" s="304" t="s">
        <v>125</v>
      </c>
      <c r="D184" s="305"/>
      <c r="E184" s="305"/>
      <c r="F184" s="305"/>
      <c r="G184" s="305"/>
      <c r="H184" s="243">
        <f>$H166+$H167+$H169</f>
        <v>0</v>
      </c>
      <c r="K184" s="243">
        <f>$K166+$K167+$K169</f>
        <v>0</v>
      </c>
      <c r="M184" s="136"/>
    </row>
    <row r="185" spans="2:14" s="2" customFormat="1" ht="29.5" hidden="1" customHeight="1" outlineLevel="1" x14ac:dyDescent="0.35">
      <c r="B185" s="138"/>
      <c r="C185" s="301" t="s">
        <v>122</v>
      </c>
      <c r="D185" s="297"/>
      <c r="E185" s="297"/>
      <c r="F185" s="297"/>
      <c r="G185" s="297"/>
      <c r="H185" s="243">
        <f>H176</f>
        <v>0</v>
      </c>
      <c r="K185" s="243">
        <f>K176</f>
        <v>0</v>
      </c>
      <c r="M185" s="136"/>
    </row>
    <row r="186" spans="2:14" s="2" customFormat="1" ht="29.5" hidden="1" customHeight="1" outlineLevel="1" x14ac:dyDescent="0.35">
      <c r="B186" s="138"/>
      <c r="C186" s="306" t="s">
        <v>126</v>
      </c>
      <c r="D186" s="307"/>
      <c r="E186" s="307"/>
      <c r="F186" s="307"/>
      <c r="G186" s="307"/>
      <c r="H186" s="149" t="str">
        <f>IFERROR(H184/H185,"N/A")</f>
        <v>N/A</v>
      </c>
      <c r="I186" s="143"/>
      <c r="J186" s="143"/>
      <c r="K186" s="149" t="str">
        <f>IFERROR(K184/K185,"N/A")</f>
        <v>N/A</v>
      </c>
      <c r="L186" s="143"/>
      <c r="M186" s="144"/>
    </row>
    <row r="187" spans="2:14" ht="27" hidden="1" customHeight="1" outlineLevel="1" x14ac:dyDescent="0.35">
      <c r="B187" s="196"/>
    </row>
    <row r="188" spans="2:14" s="2" customFormat="1" ht="27" customHeight="1" collapsed="1" x14ac:dyDescent="0.35">
      <c r="B188" s="289" t="s">
        <v>105</v>
      </c>
      <c r="C188" s="290"/>
      <c r="D188" s="116"/>
      <c r="E188" s="117" t="s">
        <v>106</v>
      </c>
      <c r="F188" s="291"/>
      <c r="G188" s="292"/>
      <c r="H188" s="293"/>
      <c r="I188" s="118"/>
      <c r="J188" s="119" t="s">
        <v>107</v>
      </c>
      <c r="K188" s="120"/>
      <c r="L188" s="294" t="s">
        <v>108</v>
      </c>
      <c r="M188" s="295"/>
    </row>
    <row r="189" spans="2:14" s="2" customFormat="1" ht="6" hidden="1" customHeight="1" outlineLevel="1" x14ac:dyDescent="0.35"/>
    <row r="190" spans="2:14" s="2" customFormat="1" ht="28.15" hidden="1" customHeight="1" outlineLevel="1" x14ac:dyDescent="0.35">
      <c r="B190" s="121" t="s">
        <v>109</v>
      </c>
      <c r="C190" s="122"/>
      <c r="D190" s="123"/>
      <c r="E190" s="123"/>
      <c r="F190" s="124" t="s">
        <v>4</v>
      </c>
      <c r="G190" s="125"/>
      <c r="H190" s="126"/>
      <c r="I190" s="123"/>
      <c r="J190" s="125"/>
      <c r="K190" s="126"/>
      <c r="L190" s="127"/>
      <c r="M190" s="128"/>
    </row>
    <row r="191" spans="2:14" s="132" customFormat="1" ht="4.5" hidden="1" customHeight="1" outlineLevel="1" x14ac:dyDescent="0.35">
      <c r="B191" s="129"/>
      <c r="C191" s="130"/>
      <c r="D191" s="130"/>
      <c r="E191" s="130"/>
      <c r="F191" s="130"/>
      <c r="G191" s="131"/>
      <c r="H191" s="147"/>
      <c r="I191" s="130"/>
      <c r="J191" s="131"/>
      <c r="K191" s="147"/>
      <c r="M191" s="133"/>
    </row>
    <row r="192" spans="2:14" s="2" customFormat="1" ht="25.15" hidden="1" customHeight="1" outlineLevel="1" x14ac:dyDescent="0.35">
      <c r="B192" s="134">
        <v>1</v>
      </c>
      <c r="C192" s="296" t="s">
        <v>110</v>
      </c>
      <c r="D192" s="297"/>
      <c r="E192" s="297"/>
      <c r="F192" s="297"/>
      <c r="G192" s="297"/>
      <c r="H192" s="194"/>
      <c r="K192" s="194"/>
      <c r="M192" s="136"/>
      <c r="N192" s="137"/>
    </row>
    <row r="193" spans="2:14" s="2" customFormat="1" ht="25.15" hidden="1" customHeight="1" outlineLevel="1" x14ac:dyDescent="0.35">
      <c r="B193" s="138">
        <v>2</v>
      </c>
      <c r="C193" s="296" t="s">
        <v>111</v>
      </c>
      <c r="D193" s="297"/>
      <c r="E193" s="297"/>
      <c r="F193" s="297"/>
      <c r="G193" s="297"/>
      <c r="H193" s="195"/>
      <c r="K193" s="195"/>
      <c r="M193" s="136"/>
      <c r="N193" s="137"/>
    </row>
    <row r="194" spans="2:14" s="2" customFormat="1" ht="25.15" hidden="1" customHeight="1" outlineLevel="1" x14ac:dyDescent="0.35">
      <c r="B194" s="138">
        <v>3</v>
      </c>
      <c r="C194" s="296" t="s">
        <v>112</v>
      </c>
      <c r="D194" s="297"/>
      <c r="E194" s="297"/>
      <c r="F194" s="297"/>
      <c r="G194" s="297"/>
      <c r="H194" s="195"/>
      <c r="K194" s="195"/>
      <c r="M194" s="136"/>
      <c r="N194" s="137"/>
    </row>
    <row r="195" spans="2:14" s="2" customFormat="1" ht="25.15" hidden="1" customHeight="1" outlineLevel="1" x14ac:dyDescent="0.35">
      <c r="B195" s="138">
        <v>4</v>
      </c>
      <c r="C195" s="135" t="s">
        <v>113</v>
      </c>
      <c r="D195" s="298"/>
      <c r="E195" s="298"/>
      <c r="F195" s="298"/>
      <c r="G195" s="139"/>
      <c r="H195" s="195"/>
      <c r="K195" s="195"/>
      <c r="M195" s="136"/>
      <c r="N195" s="137"/>
    </row>
    <row r="196" spans="2:14" s="2" customFormat="1" ht="29.5" hidden="1" customHeight="1" outlineLevel="1" x14ac:dyDescent="0.35">
      <c r="B196" s="138">
        <v>5</v>
      </c>
      <c r="C196" s="140" t="s">
        <v>114</v>
      </c>
      <c r="D196" s="141"/>
      <c r="E196" s="141"/>
      <c r="F196" s="141"/>
      <c r="G196" s="142"/>
      <c r="H196" s="243">
        <f>SUM(H192:H195)</f>
        <v>0</v>
      </c>
      <c r="I196" s="143"/>
      <c r="J196" s="143"/>
      <c r="K196" s="243">
        <f>SUM(K192:K195)</f>
        <v>0</v>
      </c>
      <c r="L196" s="143"/>
      <c r="M196" s="144"/>
    </row>
    <row r="197" spans="2:14" s="2" customFormat="1" ht="28.15" hidden="1" customHeight="1" outlineLevel="1" x14ac:dyDescent="0.35">
      <c r="B197" s="121" t="s">
        <v>115</v>
      </c>
      <c r="C197" s="123"/>
      <c r="D197" s="122"/>
      <c r="E197" s="123"/>
      <c r="F197" s="123"/>
      <c r="G197" s="125"/>
      <c r="H197" s="145" t="str">
        <f>IF(ISNUMBER(H190),H190,"")</f>
        <v/>
      </c>
      <c r="I197" s="123"/>
      <c r="J197" s="125"/>
      <c r="K197" s="146" t="str">
        <f>IF(ISNUMBER(K190),K190,"")</f>
        <v/>
      </c>
      <c r="L197" s="127"/>
      <c r="M197" s="128"/>
    </row>
    <row r="198" spans="2:14" s="132" customFormat="1" ht="4.5" hidden="1" customHeight="1" outlineLevel="1" x14ac:dyDescent="0.35">
      <c r="B198" s="129"/>
      <c r="C198" s="130"/>
      <c r="D198" s="130"/>
      <c r="E198" s="130"/>
      <c r="F198" s="130"/>
      <c r="G198" s="131"/>
      <c r="H198" s="147"/>
      <c r="I198" s="130"/>
      <c r="J198" s="131"/>
      <c r="K198" s="148"/>
      <c r="M198" s="133"/>
    </row>
    <row r="199" spans="2:14" s="2" customFormat="1" ht="25.15" hidden="1" customHeight="1" outlineLevel="1" x14ac:dyDescent="0.35">
      <c r="B199" s="134">
        <v>6</v>
      </c>
      <c r="C199" s="296" t="s">
        <v>116</v>
      </c>
      <c r="D199" s="297"/>
      <c r="E199" s="297"/>
      <c r="F199" s="297"/>
      <c r="G199" s="297"/>
      <c r="H199" s="194"/>
      <c r="K199" s="194"/>
      <c r="M199" s="136"/>
      <c r="N199" s="137"/>
    </row>
    <row r="200" spans="2:14" s="2" customFormat="1" ht="25.15" hidden="1" customHeight="1" outlineLevel="1" x14ac:dyDescent="0.35">
      <c r="B200" s="138">
        <v>7</v>
      </c>
      <c r="C200" s="296" t="s">
        <v>117</v>
      </c>
      <c r="D200" s="297"/>
      <c r="E200" s="297"/>
      <c r="F200" s="297"/>
      <c r="G200" s="297"/>
      <c r="H200" s="194"/>
      <c r="K200" s="194"/>
      <c r="M200" s="136"/>
      <c r="N200" s="137"/>
    </row>
    <row r="201" spans="2:14" s="2" customFormat="1" ht="25.15" hidden="1" customHeight="1" outlineLevel="1" x14ac:dyDescent="0.35">
      <c r="B201" s="138">
        <v>8</v>
      </c>
      <c r="C201" s="299" t="s">
        <v>118</v>
      </c>
      <c r="D201" s="297"/>
      <c r="E201" s="297"/>
      <c r="F201" s="297"/>
      <c r="G201" s="300"/>
      <c r="H201" s="194"/>
      <c r="K201" s="194"/>
      <c r="M201" s="136"/>
      <c r="N201" s="137"/>
    </row>
    <row r="202" spans="2:14" s="2" customFormat="1" ht="29.5" hidden="1" customHeight="1" outlineLevel="1" x14ac:dyDescent="0.35">
      <c r="B202" s="138">
        <v>9</v>
      </c>
      <c r="C202" s="140" t="s">
        <v>119</v>
      </c>
      <c r="D202" s="141"/>
      <c r="E202" s="141"/>
      <c r="F202" s="141"/>
      <c r="G202" s="142"/>
      <c r="H202" s="244">
        <f>SUM(H199:H201)</f>
        <v>0</v>
      </c>
      <c r="I202" s="143"/>
      <c r="J202" s="143"/>
      <c r="K202" s="244">
        <f>SUM(K199:K201)</f>
        <v>0</v>
      </c>
      <c r="L202" s="143"/>
      <c r="M202" s="144"/>
    </row>
    <row r="203" spans="2:14" s="2" customFormat="1" ht="21" hidden="1" customHeight="1" outlineLevel="1" x14ac:dyDescent="0.35"/>
    <row r="204" spans="2:14" s="2" customFormat="1" ht="28.15" hidden="1" customHeight="1" outlineLevel="1" x14ac:dyDescent="0.35">
      <c r="B204" s="121" t="s">
        <v>120</v>
      </c>
      <c r="C204" s="123"/>
      <c r="D204" s="123"/>
      <c r="E204" s="123"/>
      <c r="F204" s="123"/>
      <c r="G204" s="125"/>
      <c r="H204" s="146" t="str">
        <f>IF(ISNUMBER(H190),H190,"")</f>
        <v/>
      </c>
      <c r="I204" s="123"/>
      <c r="J204" s="125"/>
      <c r="K204" s="145" t="str">
        <f>IF(ISNUMBER(K190),K190,"")</f>
        <v/>
      </c>
      <c r="L204" s="127"/>
      <c r="M204" s="128"/>
    </row>
    <row r="205" spans="2:14" s="2" customFormat="1" ht="29.5" hidden="1" customHeight="1" outlineLevel="1" x14ac:dyDescent="0.35">
      <c r="B205" s="134"/>
      <c r="C205" s="285" t="s">
        <v>121</v>
      </c>
      <c r="D205" s="286"/>
      <c r="E205" s="286"/>
      <c r="F205" s="286"/>
      <c r="G205" s="286"/>
      <c r="H205" s="243">
        <f>$H196</f>
        <v>0</v>
      </c>
      <c r="K205" s="243">
        <f>$K196</f>
        <v>0</v>
      </c>
      <c r="M205" s="136"/>
    </row>
    <row r="206" spans="2:14" s="2" customFormat="1" ht="29.5" hidden="1" customHeight="1" outlineLevel="1" x14ac:dyDescent="0.35">
      <c r="B206" s="138"/>
      <c r="C206" s="301" t="s">
        <v>122</v>
      </c>
      <c r="D206" s="297"/>
      <c r="E206" s="297"/>
      <c r="F206" s="297"/>
      <c r="G206" s="297"/>
      <c r="H206" s="243">
        <f>$H202</f>
        <v>0</v>
      </c>
      <c r="K206" s="243">
        <f>$K202</f>
        <v>0</v>
      </c>
      <c r="M206" s="136"/>
    </row>
    <row r="207" spans="2:14" s="2" customFormat="1" ht="29.5" hidden="1" customHeight="1" outlineLevel="1" x14ac:dyDescent="0.35">
      <c r="B207" s="138"/>
      <c r="C207" s="302" t="s">
        <v>123</v>
      </c>
      <c r="D207" s="303"/>
      <c r="E207" s="303"/>
      <c r="F207" s="303"/>
      <c r="G207" s="303"/>
      <c r="H207" s="149" t="str">
        <f>IFERROR(H205/H206,"N/A")</f>
        <v>N/A</v>
      </c>
      <c r="I207" s="143"/>
      <c r="J207" s="143"/>
      <c r="K207" s="149" t="str">
        <f>IFERROR(K205/K206,"N/A")</f>
        <v>N/A</v>
      </c>
      <c r="L207" s="143"/>
      <c r="M207" s="144"/>
    </row>
    <row r="208" spans="2:14" s="2" customFormat="1" ht="21" hidden="1" customHeight="1" outlineLevel="1" x14ac:dyDescent="0.35">
      <c r="H208" s="150"/>
      <c r="K208" s="150"/>
    </row>
    <row r="209" spans="2:13" s="2" customFormat="1" ht="28.15" hidden="1" customHeight="1" outlineLevel="1" x14ac:dyDescent="0.35">
      <c r="B209" s="121" t="s">
        <v>124</v>
      </c>
      <c r="C209" s="123"/>
      <c r="D209" s="123"/>
      <c r="E209" s="123"/>
      <c r="F209" s="123"/>
      <c r="G209" s="125"/>
      <c r="H209" s="146" t="str">
        <f>IF(ISNUMBER(H190),H190,"")</f>
        <v/>
      </c>
      <c r="I209" s="123"/>
      <c r="J209" s="125"/>
      <c r="K209" s="146" t="str">
        <f>IF(ISNUMBER(K190),K190,"")</f>
        <v/>
      </c>
      <c r="L209" s="127"/>
      <c r="M209" s="128"/>
    </row>
    <row r="210" spans="2:13" s="2" customFormat="1" ht="29.5" hidden="1" customHeight="1" outlineLevel="1" x14ac:dyDescent="0.35">
      <c r="B210" s="134"/>
      <c r="C210" s="304" t="s">
        <v>125</v>
      </c>
      <c r="D210" s="305"/>
      <c r="E210" s="305"/>
      <c r="F210" s="305"/>
      <c r="G210" s="305"/>
      <c r="H210" s="243">
        <f>$H192+$H193+$H195</f>
        <v>0</v>
      </c>
      <c r="K210" s="243">
        <f>$K192+$K193+$K195</f>
        <v>0</v>
      </c>
      <c r="M210" s="136"/>
    </row>
    <row r="211" spans="2:13" s="2" customFormat="1" ht="29.5" hidden="1" customHeight="1" outlineLevel="1" x14ac:dyDescent="0.35">
      <c r="B211" s="138"/>
      <c r="C211" s="301" t="s">
        <v>122</v>
      </c>
      <c r="D211" s="297"/>
      <c r="E211" s="297"/>
      <c r="F211" s="297"/>
      <c r="G211" s="297"/>
      <c r="H211" s="243">
        <f>H202</f>
        <v>0</v>
      </c>
      <c r="K211" s="243">
        <f>K202</f>
        <v>0</v>
      </c>
      <c r="M211" s="136"/>
    </row>
    <row r="212" spans="2:13" s="2" customFormat="1" ht="29.5" hidden="1" customHeight="1" outlineLevel="1" x14ac:dyDescent="0.35">
      <c r="B212" s="138"/>
      <c r="C212" s="306" t="s">
        <v>126</v>
      </c>
      <c r="D212" s="307"/>
      <c r="E212" s="307"/>
      <c r="F212" s="307"/>
      <c r="G212" s="307"/>
      <c r="H212" s="149" t="str">
        <f>IFERROR(H210/H211,"N/A")</f>
        <v>N/A</v>
      </c>
      <c r="I212" s="143"/>
      <c r="J212" s="143"/>
      <c r="K212" s="149" t="str">
        <f>IFERROR(K210/K211,"N/A")</f>
        <v>N/A</v>
      </c>
      <c r="L212" s="143"/>
      <c r="M212" s="144"/>
    </row>
    <row r="213" spans="2:13" s="2" customFormat="1" ht="27" hidden="1" customHeight="1" outlineLevel="1" x14ac:dyDescent="0.35">
      <c r="B213" s="196"/>
    </row>
    <row r="214" spans="2:13" s="2" customFormat="1" ht="24" customHeight="1" x14ac:dyDescent="0.35">
      <c r="B214" s="44"/>
      <c r="C214" s="45" t="s">
        <v>101</v>
      </c>
      <c r="D214" s="46"/>
      <c r="E214" s="46"/>
      <c r="F214" s="46"/>
      <c r="G214" s="46"/>
      <c r="H214" s="46"/>
      <c r="I214" s="46"/>
      <c r="J214" s="46"/>
      <c r="K214" s="46"/>
      <c r="L214" s="63"/>
      <c r="M214" s="47"/>
    </row>
    <row r="215" spans="2:13" s="4" customFormat="1" ht="22.15" customHeight="1" x14ac:dyDescent="0.35">
      <c r="B215" s="48"/>
      <c r="C215" s="308"/>
      <c r="D215" s="309"/>
      <c r="E215" s="309"/>
      <c r="F215" s="309"/>
      <c r="G215" s="309"/>
      <c r="H215" s="309"/>
      <c r="I215" s="309"/>
      <c r="J215" s="309"/>
      <c r="K215" s="309"/>
      <c r="L215" s="310"/>
      <c r="M215" s="55" t="s">
        <v>102</v>
      </c>
    </row>
    <row r="216" spans="2:13" s="4" customFormat="1" ht="22.15" customHeight="1" x14ac:dyDescent="0.35">
      <c r="B216" s="48"/>
      <c r="C216" s="311"/>
      <c r="D216" s="312"/>
      <c r="E216" s="312"/>
      <c r="F216" s="312"/>
      <c r="G216" s="312"/>
      <c r="H216" s="312"/>
      <c r="I216" s="312"/>
      <c r="J216" s="312"/>
      <c r="K216" s="312"/>
      <c r="L216" s="313"/>
      <c r="M216" s="55" t="s">
        <v>102</v>
      </c>
    </row>
    <row r="217" spans="2:13" s="4" customFormat="1" ht="22.15" customHeight="1" x14ac:dyDescent="0.35">
      <c r="B217" s="48"/>
      <c r="C217" s="311"/>
      <c r="D217" s="312"/>
      <c r="E217" s="312"/>
      <c r="F217" s="312"/>
      <c r="G217" s="312"/>
      <c r="H217" s="312"/>
      <c r="I217" s="312"/>
      <c r="J217" s="312"/>
      <c r="K217" s="312"/>
      <c r="L217" s="313"/>
      <c r="M217" s="55" t="s">
        <v>102</v>
      </c>
    </row>
    <row r="218" spans="2:13" s="4" customFormat="1" ht="22.15" customHeight="1" x14ac:dyDescent="0.35">
      <c r="B218" s="48"/>
      <c r="C218" s="311"/>
      <c r="D218" s="312"/>
      <c r="E218" s="312"/>
      <c r="F218" s="312"/>
      <c r="G218" s="312"/>
      <c r="H218" s="312"/>
      <c r="I218" s="312"/>
      <c r="J218" s="312"/>
      <c r="K218" s="312"/>
      <c r="L218" s="313"/>
      <c r="M218" s="55" t="s">
        <v>102</v>
      </c>
    </row>
    <row r="219" spans="2:13" s="4" customFormat="1" ht="22.15" customHeight="1" x14ac:dyDescent="0.35">
      <c r="B219" s="48"/>
      <c r="C219" s="311"/>
      <c r="D219" s="312"/>
      <c r="E219" s="312"/>
      <c r="F219" s="312"/>
      <c r="G219" s="312"/>
      <c r="H219" s="312"/>
      <c r="I219" s="312"/>
      <c r="J219" s="312"/>
      <c r="K219" s="312"/>
      <c r="L219" s="313"/>
      <c r="M219" s="55" t="s">
        <v>102</v>
      </c>
    </row>
    <row r="220" spans="2:13" s="4" customFormat="1" ht="22.15" customHeight="1" x14ac:dyDescent="0.35">
      <c r="B220" s="48"/>
      <c r="C220" s="311"/>
      <c r="D220" s="312"/>
      <c r="E220" s="312"/>
      <c r="F220" s="312"/>
      <c r="G220" s="312"/>
      <c r="H220" s="312"/>
      <c r="I220" s="312"/>
      <c r="J220" s="312"/>
      <c r="K220" s="312"/>
      <c r="L220" s="313"/>
      <c r="M220" s="55" t="s">
        <v>102</v>
      </c>
    </row>
    <row r="221" spans="2:13" s="4" customFormat="1" ht="22.15" customHeight="1" x14ac:dyDescent="0.35">
      <c r="B221" s="48"/>
      <c r="C221" s="311"/>
      <c r="D221" s="312"/>
      <c r="E221" s="312"/>
      <c r="F221" s="312"/>
      <c r="G221" s="312"/>
      <c r="H221" s="312"/>
      <c r="I221" s="312"/>
      <c r="J221" s="312"/>
      <c r="K221" s="312"/>
      <c r="L221" s="313"/>
      <c r="M221" s="55" t="s">
        <v>102</v>
      </c>
    </row>
    <row r="222" spans="2:13" s="4" customFormat="1" ht="24" customHeight="1" x14ac:dyDescent="0.35">
      <c r="B222" s="48"/>
      <c r="C222" s="314"/>
      <c r="D222" s="315"/>
      <c r="E222" s="315"/>
      <c r="F222" s="315"/>
      <c r="G222" s="315"/>
      <c r="H222" s="315"/>
      <c r="I222" s="315"/>
      <c r="J222" s="315"/>
      <c r="K222" s="315"/>
      <c r="L222" s="316"/>
      <c r="M222" s="55" t="s">
        <v>102</v>
      </c>
    </row>
    <row r="223" spans="2:13" ht="21.65" customHeight="1" x14ac:dyDescent="0.35">
      <c r="B223" s="49"/>
      <c r="C223" s="50"/>
      <c r="D223" s="50"/>
      <c r="E223" s="50"/>
      <c r="F223" s="50"/>
      <c r="G223" s="50"/>
      <c r="H223" s="50"/>
      <c r="I223" s="50"/>
      <c r="J223" s="50"/>
      <c r="K223" s="50"/>
      <c r="L223" s="50"/>
      <c r="M223" s="51"/>
    </row>
    <row r="224" spans="2:13" x14ac:dyDescent="0.35"/>
  </sheetData>
  <sheetProtection algorithmName="SHA-512" hashValue="dI7XY6oJE+O5woU+hsw6EOsR82803/zJ0c2ZJoj6V1mnfVuIrrDPXVgdlRgpQu84buUDYNdWW7E1RY34UdonMw==" saltValue="9SqT/39orV+0ypXzdhqQxA==" spinCount="100000" sheet="1" formatRows="0" selectLockedCells="1"/>
  <mergeCells count="131">
    <mergeCell ref="B31:M31"/>
    <mergeCell ref="C81:G81"/>
    <mergeCell ref="C82:G82"/>
    <mergeCell ref="C107:G107"/>
    <mergeCell ref="C108:G108"/>
    <mergeCell ref="B58:C58"/>
    <mergeCell ref="F58:H58"/>
    <mergeCell ref="L58:M58"/>
    <mergeCell ref="C62:G62"/>
    <mergeCell ref="C63:G63"/>
    <mergeCell ref="C64:G64"/>
    <mergeCell ref="D65:F65"/>
    <mergeCell ref="C69:G69"/>
    <mergeCell ref="C70:G70"/>
    <mergeCell ref="C71:G71"/>
    <mergeCell ref="C75:G75"/>
    <mergeCell ref="C76:G76"/>
    <mergeCell ref="C77:G77"/>
    <mergeCell ref="C80:G80"/>
    <mergeCell ref="C97:G97"/>
    <mergeCell ref="C95:G95"/>
    <mergeCell ref="C96:G96"/>
    <mergeCell ref="C56:G56"/>
    <mergeCell ref="L32:M32"/>
    <mergeCell ref="L188:M188"/>
    <mergeCell ref="C192:G192"/>
    <mergeCell ref="F188:H188"/>
    <mergeCell ref="C133:G133"/>
    <mergeCell ref="C154:G154"/>
    <mergeCell ref="B136:C136"/>
    <mergeCell ref="F136:H136"/>
    <mergeCell ref="B84:C84"/>
    <mergeCell ref="F84:H84"/>
    <mergeCell ref="L84:M84"/>
    <mergeCell ref="C88:G88"/>
    <mergeCell ref="B162:C162"/>
    <mergeCell ref="F162:H162"/>
    <mergeCell ref="L162:M162"/>
    <mergeCell ref="C166:G166"/>
    <mergeCell ref="C167:G167"/>
    <mergeCell ref="C168:G168"/>
    <mergeCell ref="D169:F169"/>
    <mergeCell ref="C173:G173"/>
    <mergeCell ref="C174:G174"/>
    <mergeCell ref="C175:G175"/>
    <mergeCell ref="C179:G179"/>
    <mergeCell ref="C180:G180"/>
    <mergeCell ref="C181:G181"/>
    <mergeCell ref="C101:G101"/>
    <mergeCell ref="C102:G102"/>
    <mergeCell ref="C103:G103"/>
    <mergeCell ref="C106:G106"/>
    <mergeCell ref="C89:G89"/>
    <mergeCell ref="C90:G90"/>
    <mergeCell ref="D91:F91"/>
    <mergeCell ref="C184:G184"/>
    <mergeCell ref="C185:G185"/>
    <mergeCell ref="C38:G38"/>
    <mergeCell ref="D39:F39"/>
    <mergeCell ref="C45:G45"/>
    <mergeCell ref="C51:G51"/>
    <mergeCell ref="C54:G54"/>
    <mergeCell ref="C55:G55"/>
    <mergeCell ref="B32:C32"/>
    <mergeCell ref="F32:H32"/>
    <mergeCell ref="C43:G43"/>
    <mergeCell ref="C44:G44"/>
    <mergeCell ref="C49:G49"/>
    <mergeCell ref="C50:G50"/>
    <mergeCell ref="C36:G36"/>
    <mergeCell ref="C37:G37"/>
    <mergeCell ref="C211:G211"/>
    <mergeCell ref="C212:G212"/>
    <mergeCell ref="C200:G200"/>
    <mergeCell ref="C201:G201"/>
    <mergeCell ref="C205:G205"/>
    <mergeCell ref="C206:G206"/>
    <mergeCell ref="C207:G207"/>
    <mergeCell ref="C210:G210"/>
    <mergeCell ref="C142:G142"/>
    <mergeCell ref="D143:F143"/>
    <mergeCell ref="C147:G147"/>
    <mergeCell ref="C148:G148"/>
    <mergeCell ref="C149:G149"/>
    <mergeCell ref="C153:G153"/>
    <mergeCell ref="C155:G155"/>
    <mergeCell ref="C158:G158"/>
    <mergeCell ref="C159:G159"/>
    <mergeCell ref="C193:G193"/>
    <mergeCell ref="C194:G194"/>
    <mergeCell ref="D195:F195"/>
    <mergeCell ref="C199:G199"/>
    <mergeCell ref="C160:G160"/>
    <mergeCell ref="B188:C188"/>
    <mergeCell ref="C186:G186"/>
    <mergeCell ref="C23:G23"/>
    <mergeCell ref="C24:G24"/>
    <mergeCell ref="C27:G27"/>
    <mergeCell ref="C28:G28"/>
    <mergeCell ref="C29:G29"/>
    <mergeCell ref="C215:L222"/>
    <mergeCell ref="B110:C110"/>
    <mergeCell ref="F110:H110"/>
    <mergeCell ref="L110:M110"/>
    <mergeCell ref="C114:G114"/>
    <mergeCell ref="C134:G134"/>
    <mergeCell ref="C115:G115"/>
    <mergeCell ref="C116:G116"/>
    <mergeCell ref="D117:F117"/>
    <mergeCell ref="C121:G121"/>
    <mergeCell ref="C122:G122"/>
    <mergeCell ref="C123:G123"/>
    <mergeCell ref="C127:G127"/>
    <mergeCell ref="C128:G128"/>
    <mergeCell ref="C129:G129"/>
    <mergeCell ref="C132:G132"/>
    <mergeCell ref="L136:M136"/>
    <mergeCell ref="C140:G140"/>
    <mergeCell ref="C141:G141"/>
    <mergeCell ref="C22:G22"/>
    <mergeCell ref="B3:M3"/>
    <mergeCell ref="B5:C5"/>
    <mergeCell ref="F5:H5"/>
    <mergeCell ref="L5:M5"/>
    <mergeCell ref="C9:G9"/>
    <mergeCell ref="C10:G10"/>
    <mergeCell ref="C11:G11"/>
    <mergeCell ref="D12:F12"/>
    <mergeCell ref="C16:G16"/>
    <mergeCell ref="C17:G17"/>
    <mergeCell ref="C18:G18"/>
  </mergeCells>
  <dataValidations count="9">
    <dataValidation type="date" operator="greaterThan" allowBlank="1" showInputMessage="1" showErrorMessage="1" errorTitle="Invalid Date..." error="Please enter a valid date into this cell." sqref="K5 K110 K136 K188 K32 K84 K58 K162" xr:uid="{4C436273-E515-4F99-811C-03CA4149E2DC}">
      <formula1>1</formula1>
    </dataValidation>
    <dataValidation allowBlank="1" showErrorMessage="1" errorTitle="Too Many Characters" error="You have entered too many characters in this text field.  The maximum number of characters allowed is 186.  Please re-enter." sqref="C215:L222" xr:uid="{06207F43-5F63-4E9E-85EB-6C9E42E59BE5}"/>
    <dataValidation type="custom" allowBlank="1" showErrorMessage="1" errorTitle="Non-Numeric Entry" error="You have entered a non-numeric value in the current cell.  This is not allowed.  Please enter a number or leave the cell blank to continue." sqref="H9:H12 K9:K12 H16:H18 K16:K18 H114:H117 K114:K117 H121:H123 K121:K123 H140:H143 K140:K143 H147:H149 K147:K149 H192:H195 K192:K195 H199:H201 K199:K201 H36:H39 K36:K39 H43:H45 K43:K45 H88:H91 K88:K91 H95:H97 K95:K97 H62:H65 K62:K65 H69:H71 K69:K71 H166:H169 K166:K169 H173:H175 K173:K175" xr:uid="{FC8F1734-4B0A-4EB2-847E-9F04F6E6D5D3}">
      <formula1>IF(ISNUMBER(H9),TRUE,FALSE)</formula1>
    </dataValidation>
    <dataValidation allowBlank="1" sqref="K14:K15 H14:H15 H21 K21 H26 K26 H119:H120 K93:K94 H100 K100 H105 K105 H145:H146 K119:K120 H126 K126 H131 K131 H197:H198 K145:K146 H152 K152 H157 K157 H41:H42 H48 K48 H53 K53 K197:K198 H93:H94 K67:K68 H74 K74 H79 K79 H67:H68 K41:K42 H204 K204 H209 K209 H171:H172 K171:K172 H178 K178 H183 K183" xr:uid="{ECAEC6DF-65B8-4490-AE4E-BEAADC865AA6}"/>
    <dataValidation allowBlank="1" errorTitle="Non-Numeric Entry" error="You have entered a non-numeric value in the current cell.  This is not allowed.  Please enter a number or leave the cell blank to continue." sqref="K13 H13 K19 H19 K22:K24 H22:H24 H27:H29 K27:K29 K118 H118 K124 H124 K101:K103 H101:H103 H106:H108 K106:K108 K144 H144 K150 H150 K127:K129 H127:H129 H132:H134 K132:K134 K196 H196 K202 H202 K153:K155 H153:H155 H158:H160 K158:K160 K40 H40 K46 H46 K49:K51 H49:H51 H54:H56 K54:K56 K92 H92 K98 H98 K75:K77 H75:H77 H80:H82 K80:K82 K66 H66 K72 H72 K205:K207 H205:H207 H210:H212 K210:K212 K170 H170 K176 H176 K179:K181 H179:H181 H184:H186 K184:K186" xr:uid="{80B548AD-C14E-4D98-930E-3BB392E95C03}"/>
    <dataValidation allowBlank="1" errorTitle="Too Many Characters..." error="You have entered too many characters in this text field.  The maximum number of characters allowed is 50.  Please re-enter." sqref="D13:F13 G12:G13 D19:G19 D118:F118 G117:G118 D124:G124 D144:F144 G143:G144 D150:G150 D196:F196 G195:G196 D202:G202 D40:F40 G39:G40 D46:G46 D92:F92 G91:G92 D98:G98 D66:F66 G65:G66 D72:G72 D170:F170 G169:G170 D176:G176" xr:uid="{F23379AF-8A1C-4E3C-A492-23683E3BAB22}"/>
    <dataValidation type="textLength" allowBlank="1" showInputMessage="1" showErrorMessage="1" errorTitle="Too Many Characters..." error="You have entered too many characters in this text field.  The maximum number of characters allowed is 50.  Please re-enter." sqref="D12:F12 D5:F5 D117:F117 D110:F110 D143:F143 D136:F136 D195:F195 D188:F188 D39:F39 D32:F32 D91:F91 D84:F84 D65:F65 D58:F58 D169:F169 D162:F162" xr:uid="{C546D975-1949-4EFA-B7BB-68029EC55682}">
      <formula1>0</formula1>
      <formula2>50</formula2>
    </dataValidation>
    <dataValidation type="list" allowBlank="1" showInputMessage="1" showErrorMessage="1" sqref="H8 K8 H113 K113 H139 K139 H191 K191 H35 K35 H87 K87 H61 K61 H165 K165" xr:uid="{27A7C295-06A5-4408-8B15-FE576D5EE874}">
      <formula1>LKP_YEAR</formula1>
    </dataValidation>
    <dataValidation type="whole" allowBlank="1" showInputMessage="1" showErrorMessage="1" errorTitle="Invalid Year..." error="Please enter a four digit year from 2022 to 2025." sqref="H7 K7 H34 K34 H60 K60 H86 K86 H112 K112 H138 K138 H164 K164 H190 K190" xr:uid="{5FEE192D-32D4-4E80-BB7C-B8FBC270B647}">
      <formula1>MIN(LKP_YEAR_LIQUIDITY)</formula1>
      <formula2>MAX(LKP_YEAR_LIQUIDITY)</formula2>
    </dataValidation>
  </dataValidations>
  <pageMargins left="0.7" right="0.7" top="0.75" bottom="0.75" header="0.3" footer="0.3"/>
  <pageSetup paperSize="5" scale="55" fitToHeight="0" orientation="portrait"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AB6D9-C00E-4167-B3A6-DF3D32A1052E}">
  <sheetPr codeName="Sheet7">
    <outlinePr summaryBelow="0"/>
    <pageSetUpPr fitToPage="1"/>
  </sheetPr>
  <dimension ref="A1:U496"/>
  <sheetViews>
    <sheetView showGridLines="0" zoomScaleNormal="100" workbookViewId="0">
      <pane ySplit="1" topLeftCell="A3" activePane="bottomLeft" state="frozen"/>
      <selection pane="bottomLeft" activeCell="D5" sqref="D5:F5"/>
    </sheetView>
  </sheetViews>
  <sheetFormatPr defaultColWidth="0" defaultRowHeight="14.5" zeroHeight="1" outlineLevelRow="1" x14ac:dyDescent="0.35"/>
  <cols>
    <col min="1" max="2" width="2.26953125" customWidth="1"/>
    <col min="3" max="3" width="17.54296875" customWidth="1"/>
    <col min="4" max="4" width="7.7265625" customWidth="1"/>
    <col min="5" max="5" width="43.7265625" customWidth="1"/>
    <col min="6" max="7" width="8.26953125" customWidth="1"/>
    <col min="8" max="8" width="3.453125" customWidth="1"/>
    <col min="9" max="10" width="9.7265625" customWidth="1"/>
    <col min="11" max="11" width="2.7265625" customWidth="1"/>
    <col min="12" max="13" width="9.7265625" customWidth="1"/>
    <col min="14" max="14" width="2.7265625" customWidth="1"/>
    <col min="15" max="16" width="9.7265625" customWidth="1"/>
    <col min="17" max="17" width="1.7265625" customWidth="1"/>
    <col min="18" max="18" width="2.7265625" customWidth="1"/>
    <col min="19" max="19" width="54.1796875" bestFit="1" customWidth="1"/>
    <col min="20" max="20" width="11.54296875" hidden="1" customWidth="1"/>
    <col min="21" max="21" width="47.453125" hidden="1" customWidth="1"/>
    <col min="22" max="16384" width="9.1796875" hidden="1"/>
  </cols>
  <sheetData>
    <row r="1" spans="2:21" s="1" customFormat="1" ht="40.15" customHeight="1" thickBot="1" x14ac:dyDescent="0.85">
      <c r="B1" s="151" t="s">
        <v>128</v>
      </c>
      <c r="C1" s="152"/>
      <c r="D1" s="152"/>
      <c r="E1" s="153"/>
      <c r="F1" s="153"/>
      <c r="G1" s="153"/>
      <c r="H1" s="154"/>
      <c r="I1" s="154"/>
      <c r="J1" s="154"/>
      <c r="K1" s="153"/>
      <c r="L1" s="153"/>
      <c r="M1" s="153"/>
      <c r="N1" s="153"/>
      <c r="O1" s="153"/>
      <c r="P1" s="153"/>
      <c r="Q1" s="153"/>
      <c r="T1" s="199" t="s">
        <v>129</v>
      </c>
    </row>
    <row r="2" spans="2:21" ht="4.1500000000000004" hidden="1" customHeight="1" thickTop="1" x14ac:dyDescent="0.35"/>
    <row r="3" spans="2:21" ht="153.75" customHeight="1" thickTop="1" x14ac:dyDescent="0.35">
      <c r="B3" s="338" t="s">
        <v>130</v>
      </c>
      <c r="C3" s="339"/>
      <c r="D3" s="339"/>
      <c r="E3" s="339"/>
      <c r="F3" s="339"/>
      <c r="G3" s="339"/>
      <c r="H3" s="339"/>
      <c r="I3" s="339"/>
      <c r="J3" s="339"/>
      <c r="K3" s="339"/>
      <c r="L3" s="339"/>
      <c r="M3" s="339"/>
      <c r="N3" s="339"/>
      <c r="O3" s="339"/>
      <c r="P3" s="339"/>
      <c r="Q3" s="339"/>
    </row>
    <row r="4" spans="2:21" ht="1.1499999999999999" customHeight="1" thickBot="1" x14ac:dyDescent="0.4">
      <c r="B4" t="s">
        <v>131</v>
      </c>
    </row>
    <row r="5" spans="2:21" s="2" customFormat="1" ht="21" customHeight="1" thickTop="1" thickBot="1" x14ac:dyDescent="0.4">
      <c r="B5" s="155"/>
      <c r="C5" s="156" t="s">
        <v>105</v>
      </c>
      <c r="D5" s="330"/>
      <c r="E5" s="330"/>
      <c r="F5" s="330"/>
      <c r="G5" s="331" t="s">
        <v>107</v>
      </c>
      <c r="H5" s="331"/>
      <c r="I5" s="332"/>
      <c r="J5" s="333"/>
      <c r="K5" s="157"/>
      <c r="L5" s="197" t="s">
        <v>132</v>
      </c>
      <c r="M5" s="197"/>
      <c r="N5" s="197"/>
      <c r="O5" s="332"/>
      <c r="P5" s="333"/>
      <c r="Q5" s="158"/>
      <c r="S5" s="198" t="str">
        <f>IF(AND(ISBLANK(O5),(O7=YEAR_3)),ErrMsg_EnterAnnDate,"")</f>
        <v/>
      </c>
      <c r="T5" s="2" t="b">
        <f>O7=YEAR_3</f>
        <v>0</v>
      </c>
      <c r="U5" s="2" t="s">
        <v>133</v>
      </c>
    </row>
    <row r="6" spans="2:21" s="2" customFormat="1" ht="21" customHeight="1" thickTop="1" thickBot="1" x14ac:dyDescent="0.4">
      <c r="B6" s="155"/>
      <c r="C6" s="159" t="s">
        <v>106</v>
      </c>
      <c r="D6" s="330"/>
      <c r="E6" s="330"/>
      <c r="F6" s="330"/>
      <c r="G6" s="331"/>
      <c r="H6" s="331"/>
      <c r="I6" s="331"/>
      <c r="J6" s="331"/>
      <c r="K6" s="157"/>
      <c r="L6" s="197"/>
      <c r="M6" s="197"/>
      <c r="N6" s="197"/>
      <c r="O6" s="334"/>
      <c r="P6" s="335"/>
      <c r="Q6" s="158"/>
      <c r="T6" s="201">
        <f>(
MONTH(O5)-1) +
ROUND((
(DAY(O5))/
(DAY(EOMONTH(O5,0)))
),2)</f>
        <v>0</v>
      </c>
      <c r="U6" s="2" t="s">
        <v>134</v>
      </c>
    </row>
    <row r="7" spans="2:21" s="2" customFormat="1" ht="24" customHeight="1" thickTop="1" thickBot="1" x14ac:dyDescent="0.4">
      <c r="C7" s="160"/>
      <c r="D7" s="161"/>
      <c r="E7" s="161"/>
      <c r="F7" s="336" t="s">
        <v>135</v>
      </c>
      <c r="G7" s="336"/>
      <c r="H7" s="16"/>
      <c r="I7" s="337"/>
      <c r="J7" s="337"/>
      <c r="K7" s="16"/>
      <c r="L7" s="337"/>
      <c r="M7" s="337"/>
      <c r="N7" s="16"/>
      <c r="O7" s="337"/>
      <c r="P7" s="337"/>
      <c r="Q7" s="54"/>
      <c r="S7" s="198" t="str">
        <f>IF(OR(ISBLANK(I7),ISBLANK(L7)),ErrMsg_InputTwoYears,"")</f>
        <v>The first two columns must contain a year</v>
      </c>
    </row>
    <row r="8" spans="2:21" s="2" customFormat="1" ht="24" customHeight="1" thickTop="1" thickBot="1" x14ac:dyDescent="0.4">
      <c r="C8" s="160" t="s">
        <v>136</v>
      </c>
      <c r="D8" s="161"/>
      <c r="E8" s="161"/>
      <c r="F8" s="161"/>
      <c r="G8" s="161"/>
      <c r="H8" s="16"/>
      <c r="I8" s="325"/>
      <c r="J8" s="325"/>
      <c r="K8" s="16"/>
      <c r="L8" s="325"/>
      <c r="M8" s="325"/>
      <c r="N8" s="16"/>
      <c r="O8" s="325"/>
      <c r="P8" s="325"/>
      <c r="T8" s="202">
        <f>IFERROR(IF(T5,O8*(12/T6),O8),0)</f>
        <v>0</v>
      </c>
      <c r="U8" s="2" t="s">
        <v>137</v>
      </c>
    </row>
    <row r="9" spans="2:21" s="2" customFormat="1" ht="24" customHeight="1" thickTop="1" thickBot="1" x14ac:dyDescent="0.4">
      <c r="C9" s="160" t="s">
        <v>138</v>
      </c>
      <c r="D9" s="161"/>
      <c r="E9" s="161"/>
      <c r="F9" s="161"/>
      <c r="G9" s="161"/>
      <c r="H9" s="16"/>
      <c r="I9" s="325"/>
      <c r="J9" s="325"/>
      <c r="K9" s="16"/>
      <c r="L9" s="325"/>
      <c r="M9" s="325"/>
      <c r="N9" s="16"/>
      <c r="O9" s="325"/>
      <c r="P9" s="325"/>
      <c r="T9" s="202">
        <f>IFERROR(IF(T5,O9*(12/T6),O9),0)</f>
        <v>0</v>
      </c>
      <c r="U9" s="2" t="s">
        <v>137</v>
      </c>
    </row>
    <row r="10" spans="2:21" s="2" customFormat="1" ht="24" customHeight="1" thickTop="1" thickBot="1" x14ac:dyDescent="0.4">
      <c r="C10" s="160" t="s">
        <v>139</v>
      </c>
      <c r="D10" s="161"/>
      <c r="E10" s="161"/>
      <c r="F10" s="161"/>
      <c r="G10" s="161"/>
      <c r="H10" s="16"/>
      <c r="I10" s="325"/>
      <c r="J10" s="325"/>
      <c r="K10" s="16"/>
      <c r="L10" s="325"/>
      <c r="M10" s="325"/>
      <c r="N10" s="16"/>
      <c r="O10" s="325"/>
      <c r="P10" s="325"/>
      <c r="T10" s="202">
        <f>IFERROR(IF(T5,O10*(12/T6),O10),0)</f>
        <v>0</v>
      </c>
      <c r="U10" s="2" t="s">
        <v>137</v>
      </c>
    </row>
    <row r="11" spans="2:21" s="2" customFormat="1" ht="24" customHeight="1" thickTop="1" x14ac:dyDescent="0.35">
      <c r="C11" s="160" t="s">
        <v>140</v>
      </c>
      <c r="D11" s="161"/>
      <c r="E11" s="161"/>
      <c r="F11" s="161"/>
      <c r="G11" s="161"/>
      <c r="H11" s="16"/>
      <c r="I11" s="326"/>
      <c r="J11" s="326"/>
      <c r="K11" s="16"/>
      <c r="L11" s="326"/>
      <c r="M11" s="326"/>
      <c r="N11" s="16"/>
      <c r="O11" s="326"/>
      <c r="P11" s="326"/>
      <c r="T11" s="202">
        <f>IFERROR(IF(T5,O11*(12/T6),O11),0)</f>
        <v>0</v>
      </c>
      <c r="U11" s="2" t="s">
        <v>137</v>
      </c>
    </row>
    <row r="12" spans="2:21" s="2" customFormat="1" ht="17.5" customHeight="1" x14ac:dyDescent="0.35">
      <c r="C12" s="160" t="s">
        <v>141</v>
      </c>
      <c r="D12" s="161"/>
      <c r="E12" s="161"/>
      <c r="F12" s="161"/>
      <c r="G12" s="161"/>
      <c r="H12" s="16"/>
      <c r="I12" s="16"/>
      <c r="J12" s="16"/>
      <c r="K12" s="16"/>
      <c r="L12" s="16"/>
      <c r="M12" s="16"/>
      <c r="N12" s="16"/>
      <c r="O12" s="16"/>
    </row>
    <row r="13" spans="2:21" s="2" customFormat="1" ht="17.5" customHeight="1" x14ac:dyDescent="0.35">
      <c r="C13" s="160" t="s">
        <v>142</v>
      </c>
      <c r="D13" s="161"/>
      <c r="E13" s="161"/>
      <c r="F13" s="161"/>
      <c r="G13" s="161"/>
      <c r="H13" s="16"/>
      <c r="I13" s="16"/>
      <c r="J13" s="16"/>
      <c r="K13" s="16"/>
      <c r="L13" s="16"/>
      <c r="M13" s="16"/>
      <c r="N13" s="16"/>
      <c r="O13" s="16"/>
      <c r="T13" s="200"/>
    </row>
    <row r="14" spans="2:21" s="2" customFormat="1" ht="24" customHeight="1" x14ac:dyDescent="0.35">
      <c r="C14" s="160"/>
      <c r="D14" s="161"/>
      <c r="E14" s="161"/>
      <c r="F14" s="161"/>
      <c r="G14" s="161"/>
      <c r="H14" s="16"/>
      <c r="I14" s="16"/>
      <c r="J14" s="16"/>
      <c r="K14" s="16"/>
      <c r="L14" s="16"/>
      <c r="M14" s="16"/>
      <c r="N14" s="16"/>
      <c r="O14" s="16"/>
    </row>
    <row r="15" spans="2:21" s="2" customFormat="1" ht="24" customHeight="1" x14ac:dyDescent="0.35">
      <c r="C15" s="160" t="s">
        <v>143</v>
      </c>
      <c r="D15" s="161"/>
      <c r="E15" s="161"/>
      <c r="F15" s="161"/>
      <c r="G15" s="161"/>
      <c r="H15" s="16"/>
      <c r="I15" s="327"/>
      <c r="J15" s="327"/>
      <c r="K15" s="162"/>
      <c r="L15" s="327"/>
      <c r="M15" s="327"/>
      <c r="N15" s="162"/>
      <c r="O15" s="327"/>
      <c r="P15" s="327"/>
      <c r="Q15" s="240"/>
      <c r="T15" s="202">
        <f>IFERROR(IF(T5,O15*(12/T6),O15),0)</f>
        <v>0</v>
      </c>
      <c r="U15" s="2" t="s">
        <v>137</v>
      </c>
    </row>
    <row r="16" spans="2:21" s="2" customFormat="1" ht="18.649999999999999" customHeight="1" x14ac:dyDescent="0.35">
      <c r="C16" s="160" t="s">
        <v>144</v>
      </c>
      <c r="D16" s="161"/>
      <c r="E16" s="161"/>
      <c r="F16" s="161"/>
      <c r="G16" s="161"/>
      <c r="H16" s="16"/>
      <c r="I16" s="240"/>
      <c r="J16" s="16"/>
      <c r="K16" s="16"/>
      <c r="L16" s="240"/>
      <c r="M16" s="16"/>
      <c r="N16" s="16"/>
      <c r="O16" s="240"/>
    </row>
    <row r="17" spans="2:17" s="2" customFormat="1" ht="18.649999999999999" customHeight="1" x14ac:dyDescent="0.35">
      <c r="C17" s="160" t="s">
        <v>145</v>
      </c>
      <c r="D17" s="161"/>
      <c r="E17" s="161"/>
      <c r="F17" s="161"/>
      <c r="G17" s="161"/>
      <c r="H17" s="16"/>
      <c r="I17" s="16"/>
      <c r="J17" s="16"/>
      <c r="K17" s="16"/>
      <c r="L17" s="16"/>
      <c r="M17" s="16"/>
      <c r="N17" s="16"/>
      <c r="O17" s="16"/>
    </row>
    <row r="18" spans="2:17" s="2" customFormat="1" ht="18.649999999999999" customHeight="1" x14ac:dyDescent="0.35">
      <c r="C18" s="160" t="s">
        <v>146</v>
      </c>
      <c r="D18" s="161"/>
      <c r="E18" s="161"/>
      <c r="F18" s="161"/>
      <c r="G18" s="161"/>
      <c r="H18" s="16"/>
      <c r="I18" s="16"/>
      <c r="J18" s="16"/>
      <c r="K18" s="16"/>
      <c r="L18" s="16"/>
      <c r="M18" s="16"/>
      <c r="N18" s="16"/>
      <c r="O18" s="16"/>
    </row>
    <row r="19" spans="2:17" s="2" customFormat="1" ht="18.649999999999999" customHeight="1" thickBot="1" x14ac:dyDescent="0.4">
      <c r="C19" s="160"/>
      <c r="D19" s="161"/>
      <c r="E19" s="161"/>
      <c r="F19" s="161"/>
      <c r="G19" s="161"/>
      <c r="H19" s="16"/>
      <c r="I19" s="16"/>
      <c r="J19" s="16"/>
      <c r="K19" s="16"/>
      <c r="L19" s="16"/>
      <c r="M19" s="16"/>
      <c r="N19" s="16"/>
      <c r="O19" s="16"/>
    </row>
    <row r="20" spans="2:17" s="2" customFormat="1" ht="33" customHeight="1" thickTop="1" x14ac:dyDescent="0.35">
      <c r="B20" s="163"/>
      <c r="C20" s="164" t="s">
        <v>147</v>
      </c>
      <c r="D20" s="165"/>
      <c r="E20" s="239">
        <f>I8</f>
        <v>0</v>
      </c>
      <c r="F20" s="165"/>
      <c r="G20" s="166"/>
      <c r="H20" s="166"/>
      <c r="I20" s="319">
        <f>L8</f>
        <v>0</v>
      </c>
      <c r="J20" s="319"/>
      <c r="K20" s="166"/>
      <c r="L20" s="166"/>
      <c r="M20" s="320">
        <f>T8</f>
        <v>0</v>
      </c>
      <c r="N20" s="320"/>
      <c r="O20" s="320"/>
      <c r="P20" s="167"/>
      <c r="Q20" s="168"/>
    </row>
    <row r="21" spans="2:17" s="2" customFormat="1" ht="33" customHeight="1" thickBot="1" x14ac:dyDescent="0.4">
      <c r="B21" s="169"/>
      <c r="C21" s="170"/>
      <c r="D21" s="171"/>
      <c r="E21" s="170" t="s">
        <v>148</v>
      </c>
      <c r="F21" s="318" t="str">
        <f>IFERROR(((I20-E20)/ABS(E20)),"-")</f>
        <v>-</v>
      </c>
      <c r="G21" s="318"/>
      <c r="H21" s="172"/>
      <c r="I21" s="172"/>
      <c r="J21" s="172"/>
      <c r="K21" s="318" t="str">
        <f>IFERROR(((M20-I20)/ABS(I20)),"-")</f>
        <v>-</v>
      </c>
      <c r="L21" s="318"/>
      <c r="M21" s="318"/>
      <c r="N21" s="172"/>
      <c r="O21" s="172"/>
      <c r="P21" s="173"/>
      <c r="Q21" s="174"/>
    </row>
    <row r="22" spans="2:17" s="2" customFormat="1" ht="33" customHeight="1" thickTop="1" x14ac:dyDescent="0.35">
      <c r="B22" s="163"/>
      <c r="C22" s="164" t="s">
        <v>149</v>
      </c>
      <c r="D22" s="165"/>
      <c r="E22" s="239">
        <f>I8-I9</f>
        <v>0</v>
      </c>
      <c r="F22" s="165"/>
      <c r="G22" s="166"/>
      <c r="H22" s="166"/>
      <c r="I22" s="319">
        <f>L8-L9</f>
        <v>0</v>
      </c>
      <c r="J22" s="319"/>
      <c r="K22" s="166"/>
      <c r="L22" s="166"/>
      <c r="M22" s="320">
        <f>T8-T9</f>
        <v>0</v>
      </c>
      <c r="N22" s="320"/>
      <c r="O22" s="320"/>
      <c r="P22" s="167"/>
      <c r="Q22" s="168"/>
    </row>
    <row r="23" spans="2:17" s="2" customFormat="1" ht="33" customHeight="1" x14ac:dyDescent="0.35">
      <c r="B23" s="175"/>
      <c r="C23" s="160" t="s">
        <v>150</v>
      </c>
      <c r="D23" s="161"/>
      <c r="E23" s="160"/>
      <c r="F23" s="160"/>
      <c r="G23" s="16"/>
      <c r="H23" s="16"/>
      <c r="I23" s="16"/>
      <c r="J23" s="16"/>
      <c r="K23" s="16"/>
      <c r="L23" s="16"/>
      <c r="M23" s="16"/>
      <c r="N23" s="16"/>
      <c r="O23" s="16"/>
      <c r="Q23" s="176"/>
    </row>
    <row r="24" spans="2:17" s="2" customFormat="1" ht="33" customHeight="1" thickBot="1" x14ac:dyDescent="0.4">
      <c r="B24" s="169"/>
      <c r="C24" s="170"/>
      <c r="D24" s="171"/>
      <c r="E24" s="170" t="s">
        <v>148</v>
      </c>
      <c r="F24" s="318" t="str">
        <f>IFERROR(((I22-E22)/ABS(E22)),"-")</f>
        <v>-</v>
      </c>
      <c r="G24" s="318"/>
      <c r="H24" s="172"/>
      <c r="I24" s="172"/>
      <c r="J24" s="172"/>
      <c r="K24" s="318" t="str">
        <f>IFERROR(((M22-I22)/ABS(I22)),"-")</f>
        <v>-</v>
      </c>
      <c r="L24" s="318"/>
      <c r="M24" s="318"/>
      <c r="N24" s="172"/>
      <c r="O24" s="172"/>
      <c r="P24" s="173"/>
      <c r="Q24" s="174"/>
    </row>
    <row r="25" spans="2:17" s="2" customFormat="1" ht="33" customHeight="1" thickTop="1" x14ac:dyDescent="0.35">
      <c r="B25" s="163"/>
      <c r="C25" s="164" t="s">
        <v>151</v>
      </c>
      <c r="D25" s="165"/>
      <c r="E25" s="239">
        <f>I10</f>
        <v>0</v>
      </c>
      <c r="F25" s="165"/>
      <c r="G25" s="166"/>
      <c r="H25" s="166"/>
      <c r="I25" s="319">
        <f>L10</f>
        <v>0</v>
      </c>
      <c r="J25" s="319"/>
      <c r="K25" s="166"/>
      <c r="L25" s="166"/>
      <c r="M25" s="320">
        <f>T10</f>
        <v>0</v>
      </c>
      <c r="N25" s="320"/>
      <c r="O25" s="320"/>
      <c r="P25" s="167"/>
      <c r="Q25" s="168"/>
    </row>
    <row r="26" spans="2:17" s="2" customFormat="1" ht="33" customHeight="1" thickBot="1" x14ac:dyDescent="0.4">
      <c r="B26" s="169"/>
      <c r="C26" s="170"/>
      <c r="D26" s="171"/>
      <c r="E26" s="170" t="s">
        <v>148</v>
      </c>
      <c r="F26" s="318" t="str">
        <f>IFERROR(((I25-E25)/ABS(E25)),"-")</f>
        <v>-</v>
      </c>
      <c r="G26" s="318"/>
      <c r="H26" s="172"/>
      <c r="I26" s="172"/>
      <c r="J26" s="172"/>
      <c r="K26" s="318" t="str">
        <f>IFERROR(((M25-I25)/ABS(I25)),"-")</f>
        <v>-</v>
      </c>
      <c r="L26" s="318"/>
      <c r="M26" s="318"/>
      <c r="N26" s="172"/>
      <c r="O26" s="172"/>
      <c r="P26" s="173"/>
      <c r="Q26" s="174"/>
    </row>
    <row r="27" spans="2:17" s="2" customFormat="1" ht="33" customHeight="1" thickTop="1" x14ac:dyDescent="0.35">
      <c r="B27" s="163"/>
      <c r="C27" s="164" t="s">
        <v>152</v>
      </c>
      <c r="D27" s="165"/>
      <c r="E27" s="239">
        <f>I10+I11</f>
        <v>0</v>
      </c>
      <c r="F27" s="323" t="str">
        <f>IFERROR(TEXT((E27/E22),"+0%;-0%")&amp;" *","n/a*")</f>
        <v>n/a*</v>
      </c>
      <c r="G27" s="323"/>
      <c r="H27" s="166"/>
      <c r="I27" s="319">
        <f>L10+L11</f>
        <v>0</v>
      </c>
      <c r="J27" s="319"/>
      <c r="K27" s="323" t="str">
        <f>IFERROR(TEXT((I27/I22),"+0%;-0%")&amp;" *","n/a*")</f>
        <v>n/a*</v>
      </c>
      <c r="L27" s="323"/>
      <c r="M27" s="320">
        <f>T10+T11</f>
        <v>0</v>
      </c>
      <c r="N27" s="320"/>
      <c r="O27" s="320"/>
      <c r="P27" s="323" t="str">
        <f>IFERROR(TEXT((M27/M22),"+0%;-0%")&amp;" *","n/a*")</f>
        <v>n/a*</v>
      </c>
      <c r="Q27" s="324"/>
    </row>
    <row r="28" spans="2:17" s="2" customFormat="1" ht="33" customHeight="1" x14ac:dyDescent="0.35">
      <c r="B28" s="175"/>
      <c r="C28" s="160" t="s">
        <v>153</v>
      </c>
      <c r="D28" s="161"/>
      <c r="E28" s="160"/>
      <c r="F28" s="160"/>
      <c r="G28" s="16"/>
      <c r="H28" s="16"/>
      <c r="I28" s="16"/>
      <c r="J28" s="16"/>
      <c r="K28" s="16"/>
      <c r="L28" s="16"/>
      <c r="M28" s="16"/>
      <c r="N28" s="16"/>
      <c r="O28" s="16"/>
      <c r="Q28" s="176"/>
    </row>
    <row r="29" spans="2:17" s="2" customFormat="1" ht="33" customHeight="1" thickBot="1" x14ac:dyDescent="0.4">
      <c r="B29" s="169"/>
      <c r="C29" s="170"/>
      <c r="D29" s="171"/>
      <c r="E29" s="170" t="s">
        <v>148</v>
      </c>
      <c r="F29" s="318" t="str">
        <f>IFERROR(((I27-E27)/ABS(E27)),"-")</f>
        <v>-</v>
      </c>
      <c r="G29" s="318"/>
      <c r="H29" s="172"/>
      <c r="I29" s="172"/>
      <c r="J29" s="172"/>
      <c r="K29" s="318" t="str">
        <f>IFERROR(((M27-I27)/ABS(I27)),"-")</f>
        <v>-</v>
      </c>
      <c r="L29" s="318"/>
      <c r="M29" s="318"/>
      <c r="N29" s="172"/>
      <c r="O29" s="172"/>
      <c r="P29" s="173"/>
      <c r="Q29" s="174"/>
    </row>
    <row r="30" spans="2:17" s="2" customFormat="1" ht="33" customHeight="1" thickTop="1" x14ac:dyDescent="0.35">
      <c r="B30" s="163"/>
      <c r="C30" s="164" t="s">
        <v>154</v>
      </c>
      <c r="D30" s="165"/>
      <c r="E30" s="239">
        <f>I8-I9-I10</f>
        <v>0</v>
      </c>
      <c r="F30" s="165"/>
      <c r="G30" s="166"/>
      <c r="H30" s="166"/>
      <c r="I30" s="319">
        <f>L8-L9-L10</f>
        <v>0</v>
      </c>
      <c r="J30" s="319"/>
      <c r="K30" s="166"/>
      <c r="L30" s="166"/>
      <c r="M30" s="320">
        <f>T8-T9-T10</f>
        <v>0</v>
      </c>
      <c r="N30" s="320"/>
      <c r="O30" s="320"/>
      <c r="P30" s="167"/>
      <c r="Q30" s="168"/>
    </row>
    <row r="31" spans="2:17" s="2" customFormat="1" ht="33" customHeight="1" x14ac:dyDescent="0.35">
      <c r="B31" s="175"/>
      <c r="C31" s="160" t="s">
        <v>155</v>
      </c>
      <c r="D31" s="161"/>
      <c r="E31" s="160"/>
      <c r="F31" s="160"/>
      <c r="G31" s="16"/>
      <c r="H31" s="16"/>
      <c r="I31" s="16"/>
      <c r="J31" s="16"/>
      <c r="K31" s="16"/>
      <c r="L31" s="16"/>
      <c r="M31" s="16"/>
      <c r="N31" s="16"/>
      <c r="O31" s="16"/>
      <c r="Q31" s="176"/>
    </row>
    <row r="32" spans="2:17" s="2" customFormat="1" ht="33" customHeight="1" thickBot="1" x14ac:dyDescent="0.4">
      <c r="B32" s="169"/>
      <c r="C32" s="170"/>
      <c r="D32" s="171"/>
      <c r="E32" s="170" t="s">
        <v>148</v>
      </c>
      <c r="F32" s="318" t="str">
        <f>IFERROR(((I30-E30)/ABS(E30)),"-")</f>
        <v>-</v>
      </c>
      <c r="G32" s="318"/>
      <c r="H32" s="172"/>
      <c r="I32" s="172"/>
      <c r="J32" s="172"/>
      <c r="K32" s="318" t="str">
        <f>IFERROR(((M30-I30)/ABS(I30)),"-")</f>
        <v>-</v>
      </c>
      <c r="L32" s="318"/>
      <c r="M32" s="318"/>
      <c r="N32" s="172"/>
      <c r="O32" s="172"/>
      <c r="P32" s="173"/>
      <c r="Q32" s="174"/>
    </row>
    <row r="33" spans="2:21" s="2" customFormat="1" ht="33" customHeight="1" thickTop="1" x14ac:dyDescent="0.35">
      <c r="B33" s="163"/>
      <c r="C33" s="164" t="s">
        <v>143</v>
      </c>
      <c r="D33" s="165"/>
      <c r="E33" s="239">
        <f>I15</f>
        <v>0</v>
      </c>
      <c r="F33" s="321" t="str">
        <f>IFERROR(TEXT((E33/E22),"+0%;-0%")&amp;" **","n/a**")</f>
        <v>n/a**</v>
      </c>
      <c r="G33" s="321"/>
      <c r="H33" s="166"/>
      <c r="I33" s="319">
        <f>L15</f>
        <v>0</v>
      </c>
      <c r="J33" s="319"/>
      <c r="K33" s="321" t="str">
        <f>IFERROR(TEXT((I33/I22),"+0%;-0%")&amp;" **","n/a**")</f>
        <v>n/a**</v>
      </c>
      <c r="L33" s="321"/>
      <c r="M33" s="320">
        <f>T15</f>
        <v>0</v>
      </c>
      <c r="N33" s="320"/>
      <c r="O33" s="320"/>
      <c r="P33" s="321" t="str">
        <f>IFERROR(TEXT((M33/M22),"+0%;-0%")&amp;" **","n/a**")</f>
        <v>n/a**</v>
      </c>
      <c r="Q33" s="322"/>
      <c r="S33" s="238"/>
    </row>
    <row r="34" spans="2:21" s="2" customFormat="1" ht="33" customHeight="1" thickBot="1" x14ac:dyDescent="0.4">
      <c r="B34" s="169"/>
      <c r="C34" s="170"/>
      <c r="D34" s="171"/>
      <c r="E34" s="170" t="s">
        <v>148</v>
      </c>
      <c r="F34" s="318" t="str">
        <f>IFERROR(((I33-E33)/ABS(E33)),"-")</f>
        <v>-</v>
      </c>
      <c r="G34" s="318"/>
      <c r="H34" s="172"/>
      <c r="I34" s="172"/>
      <c r="J34" s="172"/>
      <c r="K34" s="318" t="str">
        <f>IFERROR(((M33-I33)/ABS(I33)),"-")</f>
        <v>-</v>
      </c>
      <c r="L34" s="318"/>
      <c r="M34" s="318"/>
      <c r="N34" s="172"/>
      <c r="O34" s="172"/>
      <c r="P34" s="173"/>
      <c r="Q34" s="174"/>
    </row>
    <row r="35" spans="2:21" s="2" customFormat="1" ht="18.649999999999999" customHeight="1" thickTop="1" x14ac:dyDescent="0.35">
      <c r="B35" s="24"/>
      <c r="C35" s="24" t="s">
        <v>156</v>
      </c>
      <c r="D35" s="161"/>
      <c r="E35" s="161"/>
      <c r="F35" s="161"/>
      <c r="G35" s="16"/>
      <c r="H35" s="16"/>
      <c r="I35" s="16"/>
      <c r="J35" s="16"/>
      <c r="K35" s="16"/>
      <c r="L35" s="16"/>
      <c r="M35" s="16"/>
      <c r="N35" s="16"/>
      <c r="O35" s="16"/>
    </row>
    <row r="36" spans="2:21" ht="9.65" customHeight="1" x14ac:dyDescent="0.35"/>
    <row r="37" spans="2:21" ht="18" customHeight="1" thickBot="1" x14ac:dyDescent="0.4">
      <c r="B37" s="349" t="s">
        <v>127</v>
      </c>
      <c r="C37" s="350"/>
      <c r="D37" s="350"/>
      <c r="E37" s="350"/>
      <c r="F37" s="350"/>
      <c r="G37" s="350"/>
      <c r="H37" s="350"/>
      <c r="I37" s="350"/>
      <c r="J37" s="350"/>
      <c r="K37" s="350"/>
      <c r="L37" s="350"/>
      <c r="M37" s="350"/>
      <c r="N37" s="350"/>
      <c r="O37" s="350"/>
      <c r="P37" s="350"/>
      <c r="Q37" s="350"/>
    </row>
    <row r="38" spans="2:21" s="2" customFormat="1" ht="21" customHeight="1" collapsed="1" thickTop="1" thickBot="1" x14ac:dyDescent="0.4">
      <c r="B38" s="155"/>
      <c r="C38" s="156" t="s">
        <v>105</v>
      </c>
      <c r="D38" s="330"/>
      <c r="E38" s="330"/>
      <c r="F38" s="330"/>
      <c r="G38" s="331" t="s">
        <v>107</v>
      </c>
      <c r="H38" s="331"/>
      <c r="I38" s="332"/>
      <c r="J38" s="333"/>
      <c r="K38" s="157"/>
      <c r="L38" s="197" t="s">
        <v>132</v>
      </c>
      <c r="M38" s="197"/>
      <c r="N38" s="197"/>
      <c r="O38" s="332"/>
      <c r="P38" s="333"/>
      <c r="Q38" s="158"/>
      <c r="S38" s="198" t="str">
        <f>IF(AND(ISBLANK(O38),(O40=YEAR_3)),ErrMsg_EnterAnnDate,"")</f>
        <v/>
      </c>
      <c r="T38" s="2" t="b">
        <f>O40=YEAR_3</f>
        <v>0</v>
      </c>
      <c r="U38" s="2" t="s">
        <v>133</v>
      </c>
    </row>
    <row r="39" spans="2:21" s="2" customFormat="1" ht="21" hidden="1" customHeight="1" outlineLevel="1" thickTop="1" thickBot="1" x14ac:dyDescent="0.4">
      <c r="B39" s="155"/>
      <c r="C39" s="159" t="s">
        <v>106</v>
      </c>
      <c r="D39" s="330"/>
      <c r="E39" s="330"/>
      <c r="F39" s="330"/>
      <c r="G39" s="331"/>
      <c r="H39" s="331"/>
      <c r="I39" s="331"/>
      <c r="J39" s="331"/>
      <c r="K39" s="157"/>
      <c r="L39" s="197"/>
      <c r="M39" s="197"/>
      <c r="N39" s="197"/>
      <c r="O39" s="334"/>
      <c r="P39" s="335"/>
      <c r="Q39" s="158"/>
      <c r="T39" s="201">
        <f>(
MONTH(O38)-1) +
ROUND((
(DAY(O38))/
(DAY(EOMONTH(O38,0)))
),2)</f>
        <v>0</v>
      </c>
      <c r="U39" s="2" t="s">
        <v>134</v>
      </c>
    </row>
    <row r="40" spans="2:21" s="2" customFormat="1" ht="24" hidden="1" customHeight="1" outlineLevel="1" thickTop="1" thickBot="1" x14ac:dyDescent="0.4">
      <c r="C40" s="160"/>
      <c r="D40" s="161"/>
      <c r="E40" s="161"/>
      <c r="F40" s="336" t="s">
        <v>135</v>
      </c>
      <c r="G40" s="336"/>
      <c r="H40" s="16"/>
      <c r="I40" s="337"/>
      <c r="J40" s="337"/>
      <c r="K40" s="16"/>
      <c r="L40" s="337"/>
      <c r="M40" s="337"/>
      <c r="N40" s="16"/>
      <c r="O40" s="337"/>
      <c r="P40" s="337"/>
      <c r="Q40" s="54"/>
      <c r="S40" s="198" t="str">
        <f>IF(OR(ISBLANK(I40),ISBLANK(L40)),ErrMsg_InputTwoYears,"")</f>
        <v>The first two columns must contain a year</v>
      </c>
    </row>
    <row r="41" spans="2:21" s="2" customFormat="1" ht="24" hidden="1" customHeight="1" outlineLevel="1" thickTop="1" thickBot="1" x14ac:dyDescent="0.4">
      <c r="C41" s="160" t="s">
        <v>136</v>
      </c>
      <c r="D41" s="161"/>
      <c r="E41" s="161"/>
      <c r="F41" s="161"/>
      <c r="G41" s="161"/>
      <c r="H41" s="16"/>
      <c r="I41" s="325"/>
      <c r="J41" s="325"/>
      <c r="K41" s="16"/>
      <c r="L41" s="325"/>
      <c r="M41" s="325"/>
      <c r="N41" s="16"/>
      <c r="O41" s="325"/>
      <c r="P41" s="325"/>
      <c r="T41" s="202">
        <f>IFERROR(IF(T38,O41*(12/T39),O41),0)</f>
        <v>0</v>
      </c>
      <c r="U41" s="2" t="s">
        <v>137</v>
      </c>
    </row>
    <row r="42" spans="2:21" s="2" customFormat="1" ht="24" hidden="1" customHeight="1" outlineLevel="1" thickTop="1" thickBot="1" x14ac:dyDescent="0.4">
      <c r="C42" s="160" t="s">
        <v>138</v>
      </c>
      <c r="D42" s="161"/>
      <c r="E42" s="161"/>
      <c r="F42" s="161"/>
      <c r="G42" s="161"/>
      <c r="H42" s="16"/>
      <c r="I42" s="325"/>
      <c r="J42" s="325"/>
      <c r="K42" s="16"/>
      <c r="L42" s="325"/>
      <c r="M42" s="325"/>
      <c r="N42" s="16"/>
      <c r="O42" s="325"/>
      <c r="P42" s="325"/>
      <c r="T42" s="202">
        <f>IFERROR(IF(T38,O42*(12/T39),O42),0)</f>
        <v>0</v>
      </c>
      <c r="U42" s="2" t="s">
        <v>137</v>
      </c>
    </row>
    <row r="43" spans="2:21" s="2" customFormat="1" ht="24" hidden="1" customHeight="1" outlineLevel="1" thickTop="1" thickBot="1" x14ac:dyDescent="0.4">
      <c r="C43" s="160" t="s">
        <v>139</v>
      </c>
      <c r="D43" s="161"/>
      <c r="E43" s="161"/>
      <c r="F43" s="161"/>
      <c r="G43" s="161"/>
      <c r="H43" s="16"/>
      <c r="I43" s="325"/>
      <c r="J43" s="325"/>
      <c r="K43" s="16"/>
      <c r="L43" s="325"/>
      <c r="M43" s="325"/>
      <c r="N43" s="16"/>
      <c r="O43" s="325"/>
      <c r="P43" s="325"/>
      <c r="T43" s="202">
        <f>IFERROR(IF(T38,O43*(12/T39),O43),0)</f>
        <v>0</v>
      </c>
      <c r="U43" s="2" t="s">
        <v>137</v>
      </c>
    </row>
    <row r="44" spans="2:21" s="2" customFormat="1" ht="24" hidden="1" customHeight="1" outlineLevel="1" thickTop="1" x14ac:dyDescent="0.35">
      <c r="C44" s="160" t="s">
        <v>140</v>
      </c>
      <c r="D44" s="161"/>
      <c r="E44" s="161"/>
      <c r="F44" s="161"/>
      <c r="G44" s="161"/>
      <c r="H44" s="16"/>
      <c r="I44" s="326"/>
      <c r="J44" s="326"/>
      <c r="K44" s="16"/>
      <c r="L44" s="326"/>
      <c r="M44" s="326"/>
      <c r="N44" s="16"/>
      <c r="O44" s="326"/>
      <c r="P44" s="326"/>
      <c r="T44" s="202">
        <f>IFERROR(IF(T38,O44*(12/T39),O44),0)</f>
        <v>0</v>
      </c>
      <c r="U44" s="2" t="s">
        <v>137</v>
      </c>
    </row>
    <row r="45" spans="2:21" s="2" customFormat="1" ht="17.5" hidden="1" customHeight="1" outlineLevel="1" x14ac:dyDescent="0.35">
      <c r="C45" s="160" t="s">
        <v>141</v>
      </c>
      <c r="D45" s="161"/>
      <c r="E45" s="161"/>
      <c r="F45" s="161"/>
      <c r="G45" s="161"/>
      <c r="H45" s="16"/>
      <c r="I45" s="16"/>
      <c r="J45" s="16"/>
      <c r="K45" s="16"/>
      <c r="L45" s="16"/>
      <c r="M45" s="16"/>
      <c r="N45" s="16"/>
      <c r="O45" s="16"/>
    </row>
    <row r="46" spans="2:21" s="2" customFormat="1" ht="17.5" hidden="1" customHeight="1" outlineLevel="1" x14ac:dyDescent="0.35">
      <c r="C46" s="160" t="s">
        <v>142</v>
      </c>
      <c r="D46" s="161"/>
      <c r="E46" s="161"/>
      <c r="F46" s="161"/>
      <c r="G46" s="161"/>
      <c r="H46" s="16"/>
      <c r="I46" s="16"/>
      <c r="J46" s="16"/>
      <c r="K46" s="16"/>
      <c r="L46" s="16"/>
      <c r="M46" s="16"/>
      <c r="N46" s="16"/>
      <c r="O46" s="16"/>
      <c r="T46" s="200"/>
    </row>
    <row r="47" spans="2:21" s="2" customFormat="1" ht="24" hidden="1" customHeight="1" outlineLevel="1" x14ac:dyDescent="0.35">
      <c r="C47" s="160"/>
      <c r="D47" s="161"/>
      <c r="E47" s="161"/>
      <c r="F47" s="161"/>
      <c r="G47" s="161"/>
      <c r="H47" s="16"/>
      <c r="I47" s="16"/>
      <c r="J47" s="16"/>
      <c r="K47" s="16"/>
      <c r="L47" s="16"/>
      <c r="M47" s="16"/>
      <c r="N47" s="16"/>
      <c r="O47" s="16"/>
    </row>
    <row r="48" spans="2:21" s="2" customFormat="1" ht="24" hidden="1" customHeight="1" outlineLevel="1" x14ac:dyDescent="0.35">
      <c r="C48" s="160" t="s">
        <v>143</v>
      </c>
      <c r="D48" s="161"/>
      <c r="E48" s="161"/>
      <c r="F48" s="161"/>
      <c r="G48" s="161"/>
      <c r="H48" s="16"/>
      <c r="I48" s="327"/>
      <c r="J48" s="327"/>
      <c r="K48" s="162"/>
      <c r="L48" s="327"/>
      <c r="M48" s="327"/>
      <c r="N48" s="162"/>
      <c r="O48" s="327"/>
      <c r="P48" s="327"/>
      <c r="Q48" s="240"/>
      <c r="T48" s="202">
        <f>IFERROR(IF(T38,O48*(12/T39),O48),0)</f>
        <v>0</v>
      </c>
      <c r="U48" s="2" t="s">
        <v>137</v>
      </c>
    </row>
    <row r="49" spans="2:17" s="2" customFormat="1" ht="18.649999999999999" hidden="1" customHeight="1" outlineLevel="1" x14ac:dyDescent="0.35">
      <c r="C49" s="160" t="s">
        <v>144</v>
      </c>
      <c r="D49" s="161"/>
      <c r="E49" s="161"/>
      <c r="F49" s="161"/>
      <c r="G49" s="161"/>
      <c r="H49" s="16"/>
      <c r="I49" s="240"/>
      <c r="J49" s="16"/>
      <c r="K49" s="16"/>
      <c r="L49" s="240"/>
      <c r="M49" s="16"/>
      <c r="N49" s="16"/>
      <c r="O49" s="240"/>
    </row>
    <row r="50" spans="2:17" s="2" customFormat="1" ht="18.649999999999999" hidden="1" customHeight="1" outlineLevel="1" x14ac:dyDescent="0.35">
      <c r="C50" s="160" t="s">
        <v>145</v>
      </c>
      <c r="D50" s="161"/>
      <c r="E50" s="161"/>
      <c r="F50" s="161"/>
      <c r="G50" s="161"/>
      <c r="H50" s="16"/>
      <c r="I50" s="16"/>
      <c r="J50" s="16"/>
      <c r="K50" s="16"/>
      <c r="L50" s="16"/>
      <c r="M50" s="16"/>
      <c r="N50" s="16"/>
      <c r="O50" s="16"/>
    </row>
    <row r="51" spans="2:17" s="2" customFormat="1" ht="18.649999999999999" hidden="1" customHeight="1" outlineLevel="1" x14ac:dyDescent="0.35">
      <c r="C51" s="160" t="s">
        <v>146</v>
      </c>
      <c r="D51" s="161"/>
      <c r="E51" s="161"/>
      <c r="F51" s="161"/>
      <c r="G51" s="161"/>
      <c r="H51" s="16"/>
      <c r="I51" s="16"/>
      <c r="J51" s="16"/>
      <c r="K51" s="16"/>
      <c r="L51" s="16"/>
      <c r="M51" s="16"/>
      <c r="N51" s="16"/>
      <c r="O51" s="16"/>
    </row>
    <row r="52" spans="2:17" s="2" customFormat="1" ht="18.649999999999999" hidden="1" customHeight="1" outlineLevel="1" thickBot="1" x14ac:dyDescent="0.4">
      <c r="C52" s="160"/>
      <c r="D52" s="161"/>
      <c r="E52" s="161"/>
      <c r="F52" s="161"/>
      <c r="G52" s="161"/>
      <c r="H52" s="16"/>
      <c r="I52" s="16"/>
      <c r="J52" s="16"/>
      <c r="K52" s="16"/>
      <c r="L52" s="16"/>
      <c r="M52" s="16"/>
      <c r="N52" s="16"/>
      <c r="O52" s="16"/>
    </row>
    <row r="53" spans="2:17" s="2" customFormat="1" ht="33" hidden="1" customHeight="1" outlineLevel="1" thickTop="1" x14ac:dyDescent="0.35">
      <c r="B53" s="163"/>
      <c r="C53" s="164" t="s">
        <v>147</v>
      </c>
      <c r="D53" s="165"/>
      <c r="E53" s="239">
        <f>I41</f>
        <v>0</v>
      </c>
      <c r="F53" s="165"/>
      <c r="G53" s="166"/>
      <c r="H53" s="166"/>
      <c r="I53" s="319">
        <f>L41</f>
        <v>0</v>
      </c>
      <c r="J53" s="319"/>
      <c r="K53" s="166"/>
      <c r="L53" s="166"/>
      <c r="M53" s="320">
        <f>T41</f>
        <v>0</v>
      </c>
      <c r="N53" s="320"/>
      <c r="O53" s="320"/>
      <c r="P53" s="167"/>
      <c r="Q53" s="168"/>
    </row>
    <row r="54" spans="2:17" s="2" customFormat="1" ht="33" hidden="1" customHeight="1" outlineLevel="1" thickBot="1" x14ac:dyDescent="0.4">
      <c r="B54" s="169"/>
      <c r="C54" s="170"/>
      <c r="D54" s="171"/>
      <c r="E54" s="170" t="s">
        <v>148</v>
      </c>
      <c r="F54" s="318" t="str">
        <f>IFERROR(((I53-E53)/ABS(E53)),"-")</f>
        <v>-</v>
      </c>
      <c r="G54" s="318"/>
      <c r="H54" s="172"/>
      <c r="I54" s="172"/>
      <c r="J54" s="172"/>
      <c r="K54" s="318" t="str">
        <f>IFERROR(((M53-I53)/ABS(I53)),"-")</f>
        <v>-</v>
      </c>
      <c r="L54" s="318"/>
      <c r="M54" s="318"/>
      <c r="N54" s="172"/>
      <c r="O54" s="172"/>
      <c r="P54" s="173"/>
      <c r="Q54" s="174"/>
    </row>
    <row r="55" spans="2:17" s="2" customFormat="1" ht="33" hidden="1" customHeight="1" outlineLevel="1" thickTop="1" x14ac:dyDescent="0.35">
      <c r="B55" s="163"/>
      <c r="C55" s="164" t="s">
        <v>149</v>
      </c>
      <c r="D55" s="165"/>
      <c r="E55" s="239">
        <f>I41-I42</f>
        <v>0</v>
      </c>
      <c r="F55" s="165"/>
      <c r="G55" s="166"/>
      <c r="H55" s="166"/>
      <c r="I55" s="319">
        <f>L41-L42</f>
        <v>0</v>
      </c>
      <c r="J55" s="319"/>
      <c r="K55" s="166"/>
      <c r="L55" s="166"/>
      <c r="M55" s="320">
        <f>T41-T42</f>
        <v>0</v>
      </c>
      <c r="N55" s="320"/>
      <c r="O55" s="320"/>
      <c r="P55" s="167"/>
      <c r="Q55" s="168"/>
    </row>
    <row r="56" spans="2:17" s="2" customFormat="1" ht="33" hidden="1" customHeight="1" outlineLevel="1" x14ac:dyDescent="0.35">
      <c r="B56" s="175"/>
      <c r="C56" s="160" t="s">
        <v>150</v>
      </c>
      <c r="D56" s="161"/>
      <c r="E56" s="160"/>
      <c r="F56" s="160"/>
      <c r="G56" s="16"/>
      <c r="H56" s="16"/>
      <c r="I56" s="16"/>
      <c r="J56" s="16"/>
      <c r="K56" s="16"/>
      <c r="L56" s="16"/>
      <c r="M56" s="16"/>
      <c r="N56" s="16"/>
      <c r="O56" s="16"/>
      <c r="Q56" s="176"/>
    </row>
    <row r="57" spans="2:17" s="2" customFormat="1" ht="33" hidden="1" customHeight="1" outlineLevel="1" thickBot="1" x14ac:dyDescent="0.4">
      <c r="B57" s="169"/>
      <c r="C57" s="170"/>
      <c r="D57" s="171"/>
      <c r="E57" s="170" t="s">
        <v>148</v>
      </c>
      <c r="F57" s="318" t="str">
        <f>IFERROR(((I55-E55)/ABS(E55)),"-")</f>
        <v>-</v>
      </c>
      <c r="G57" s="318"/>
      <c r="H57" s="172"/>
      <c r="I57" s="172"/>
      <c r="J57" s="172"/>
      <c r="K57" s="318" t="str">
        <f>IFERROR(((M55-I55)/ABS(I55)),"-")</f>
        <v>-</v>
      </c>
      <c r="L57" s="318"/>
      <c r="M57" s="318"/>
      <c r="N57" s="172"/>
      <c r="O57" s="172"/>
      <c r="P57" s="173"/>
      <c r="Q57" s="174"/>
    </row>
    <row r="58" spans="2:17" s="2" customFormat="1" ht="33" hidden="1" customHeight="1" outlineLevel="1" thickTop="1" x14ac:dyDescent="0.35">
      <c r="B58" s="163"/>
      <c r="C58" s="164" t="s">
        <v>151</v>
      </c>
      <c r="D58" s="165"/>
      <c r="E58" s="239">
        <f>I43</f>
        <v>0</v>
      </c>
      <c r="F58" s="165"/>
      <c r="G58" s="166"/>
      <c r="H58" s="166"/>
      <c r="I58" s="319">
        <f>L43</f>
        <v>0</v>
      </c>
      <c r="J58" s="319"/>
      <c r="K58" s="166"/>
      <c r="L58" s="166"/>
      <c r="M58" s="320">
        <f>T43</f>
        <v>0</v>
      </c>
      <c r="N58" s="320"/>
      <c r="O58" s="320"/>
      <c r="P58" s="167"/>
      <c r="Q58" s="168"/>
    </row>
    <row r="59" spans="2:17" s="2" customFormat="1" ht="33" hidden="1" customHeight="1" outlineLevel="1" thickBot="1" x14ac:dyDescent="0.4">
      <c r="B59" s="169"/>
      <c r="C59" s="170"/>
      <c r="D59" s="171"/>
      <c r="E59" s="170" t="s">
        <v>148</v>
      </c>
      <c r="F59" s="318" t="str">
        <f>IFERROR(((I58-E58)/ABS(E58)),"-")</f>
        <v>-</v>
      </c>
      <c r="G59" s="318"/>
      <c r="H59" s="172"/>
      <c r="I59" s="172"/>
      <c r="J59" s="172"/>
      <c r="K59" s="318" t="str">
        <f>IFERROR(((M58-I58)/ABS(I58)),"-")</f>
        <v>-</v>
      </c>
      <c r="L59" s="318"/>
      <c r="M59" s="318"/>
      <c r="N59" s="172"/>
      <c r="O59" s="172"/>
      <c r="P59" s="173"/>
      <c r="Q59" s="174"/>
    </row>
    <row r="60" spans="2:17" s="2" customFormat="1" ht="33" hidden="1" customHeight="1" outlineLevel="1" thickTop="1" x14ac:dyDescent="0.35">
      <c r="B60" s="163"/>
      <c r="C60" s="164" t="s">
        <v>152</v>
      </c>
      <c r="D60" s="165"/>
      <c r="E60" s="239">
        <f>I43+I44</f>
        <v>0</v>
      </c>
      <c r="F60" s="323" t="str">
        <f>IFERROR(TEXT((E60/E55),"+0%;-0%")&amp;" *","n/a*")</f>
        <v>n/a*</v>
      </c>
      <c r="G60" s="323"/>
      <c r="H60" s="166"/>
      <c r="I60" s="319">
        <f>L43+L44</f>
        <v>0</v>
      </c>
      <c r="J60" s="319"/>
      <c r="K60" s="323" t="str">
        <f>IFERROR(TEXT((I60/I55),"+0%;-0%")&amp;" *","n/a*")</f>
        <v>n/a*</v>
      </c>
      <c r="L60" s="323"/>
      <c r="M60" s="320">
        <f>T43+T44</f>
        <v>0</v>
      </c>
      <c r="N60" s="320"/>
      <c r="O60" s="320"/>
      <c r="P60" s="323" t="str">
        <f>IFERROR(TEXT((M60/M55),"+0%;-0%")&amp;" *","n/a*")</f>
        <v>n/a*</v>
      </c>
      <c r="Q60" s="324"/>
    </row>
    <row r="61" spans="2:17" s="2" customFormat="1" ht="33" hidden="1" customHeight="1" outlineLevel="1" x14ac:dyDescent="0.35">
      <c r="B61" s="175"/>
      <c r="C61" s="160" t="s">
        <v>153</v>
      </c>
      <c r="D61" s="161"/>
      <c r="E61" s="160"/>
      <c r="F61" s="160"/>
      <c r="G61" s="16"/>
      <c r="H61" s="16"/>
      <c r="I61" s="16"/>
      <c r="J61" s="16"/>
      <c r="K61" s="16"/>
      <c r="L61" s="16"/>
      <c r="M61" s="16"/>
      <c r="N61" s="16"/>
      <c r="O61" s="16"/>
      <c r="Q61" s="176"/>
    </row>
    <row r="62" spans="2:17" s="2" customFormat="1" ht="33" hidden="1" customHeight="1" outlineLevel="1" thickBot="1" x14ac:dyDescent="0.4">
      <c r="B62" s="169"/>
      <c r="C62" s="170"/>
      <c r="D62" s="171"/>
      <c r="E62" s="170" t="s">
        <v>148</v>
      </c>
      <c r="F62" s="318" t="str">
        <f>IFERROR(((I60-E60)/ABS(E60)),"-")</f>
        <v>-</v>
      </c>
      <c r="G62" s="318"/>
      <c r="H62" s="172"/>
      <c r="I62" s="172"/>
      <c r="J62" s="172"/>
      <c r="K62" s="318" t="str">
        <f>IFERROR(((M60-I60)/ABS(I60)),"-")</f>
        <v>-</v>
      </c>
      <c r="L62" s="318"/>
      <c r="M62" s="318"/>
      <c r="N62" s="172"/>
      <c r="O62" s="172"/>
      <c r="P62" s="173"/>
      <c r="Q62" s="174"/>
    </row>
    <row r="63" spans="2:17" s="2" customFormat="1" ht="33" hidden="1" customHeight="1" outlineLevel="1" thickTop="1" x14ac:dyDescent="0.35">
      <c r="B63" s="163"/>
      <c r="C63" s="164" t="s">
        <v>154</v>
      </c>
      <c r="D63" s="165"/>
      <c r="E63" s="239">
        <f>I41-I42-I43</f>
        <v>0</v>
      </c>
      <c r="F63" s="165"/>
      <c r="G63" s="166"/>
      <c r="H63" s="166"/>
      <c r="I63" s="319">
        <f>L41-L42-L43</f>
        <v>0</v>
      </c>
      <c r="J63" s="319"/>
      <c r="K63" s="166"/>
      <c r="L63" s="166"/>
      <c r="M63" s="320">
        <f>T41-T42-T43</f>
        <v>0</v>
      </c>
      <c r="N63" s="320"/>
      <c r="O63" s="320"/>
      <c r="P63" s="167"/>
      <c r="Q63" s="168"/>
    </row>
    <row r="64" spans="2:17" s="2" customFormat="1" ht="33" hidden="1" customHeight="1" outlineLevel="1" x14ac:dyDescent="0.35">
      <c r="B64" s="175"/>
      <c r="C64" s="160" t="s">
        <v>155</v>
      </c>
      <c r="D64" s="161"/>
      <c r="E64" s="160"/>
      <c r="F64" s="160"/>
      <c r="G64" s="16"/>
      <c r="H64" s="16"/>
      <c r="I64" s="16"/>
      <c r="J64" s="16"/>
      <c r="K64" s="16"/>
      <c r="L64" s="16"/>
      <c r="M64" s="16"/>
      <c r="N64" s="16"/>
      <c r="O64" s="16"/>
      <c r="Q64" s="176"/>
    </row>
    <row r="65" spans="2:21" s="2" customFormat="1" ht="33" hidden="1" customHeight="1" outlineLevel="1" thickBot="1" x14ac:dyDescent="0.4">
      <c r="B65" s="169"/>
      <c r="C65" s="170"/>
      <c r="D65" s="171"/>
      <c r="E65" s="170" t="s">
        <v>148</v>
      </c>
      <c r="F65" s="318" t="str">
        <f>IFERROR(((I63-E63)/ABS(E63)),"-")</f>
        <v>-</v>
      </c>
      <c r="G65" s="318"/>
      <c r="H65" s="172"/>
      <c r="I65" s="172"/>
      <c r="J65" s="172"/>
      <c r="K65" s="318" t="str">
        <f>IFERROR(((M63-I63)/ABS(I63)),"-")</f>
        <v>-</v>
      </c>
      <c r="L65" s="318"/>
      <c r="M65" s="318"/>
      <c r="N65" s="172"/>
      <c r="O65" s="172"/>
      <c r="P65" s="173"/>
      <c r="Q65" s="174"/>
    </row>
    <row r="66" spans="2:21" s="2" customFormat="1" ht="33" hidden="1" customHeight="1" outlineLevel="1" thickTop="1" x14ac:dyDescent="0.35">
      <c r="B66" s="163"/>
      <c r="C66" s="164" t="s">
        <v>143</v>
      </c>
      <c r="D66" s="165"/>
      <c r="E66" s="239">
        <f>I48</f>
        <v>0</v>
      </c>
      <c r="F66" s="321" t="str">
        <f>IFERROR(TEXT((E66/E55),"+0%;-0%")&amp;" **","n/a**")</f>
        <v>n/a**</v>
      </c>
      <c r="G66" s="321"/>
      <c r="H66" s="166"/>
      <c r="I66" s="319">
        <f>L48</f>
        <v>0</v>
      </c>
      <c r="J66" s="319"/>
      <c r="K66" s="321" t="str">
        <f>IFERROR(TEXT((I66/I55),"+0%;-0%")&amp;" **","n/a**")</f>
        <v>n/a**</v>
      </c>
      <c r="L66" s="321"/>
      <c r="M66" s="320">
        <f>T48</f>
        <v>0</v>
      </c>
      <c r="N66" s="320"/>
      <c r="O66" s="320"/>
      <c r="P66" s="321" t="str">
        <f>IFERROR(TEXT((M66/M55),"+0%;-0%")&amp;" **","n/a**")</f>
        <v>n/a**</v>
      </c>
      <c r="Q66" s="322"/>
    </row>
    <row r="67" spans="2:21" s="2" customFormat="1" ht="33" hidden="1" customHeight="1" outlineLevel="1" thickBot="1" x14ac:dyDescent="0.4">
      <c r="B67" s="169"/>
      <c r="C67" s="170"/>
      <c r="D67" s="171"/>
      <c r="E67" s="170" t="s">
        <v>148</v>
      </c>
      <c r="F67" s="318" t="str">
        <f>IFERROR(((I66-E66)/ABS(E66)),"-")</f>
        <v>-</v>
      </c>
      <c r="G67" s="318"/>
      <c r="H67" s="172"/>
      <c r="I67" s="172"/>
      <c r="J67" s="172"/>
      <c r="K67" s="318" t="str">
        <f>IFERROR(((M66-I66)/ABS(I66)),"-")</f>
        <v>-</v>
      </c>
      <c r="L67" s="318"/>
      <c r="M67" s="318"/>
      <c r="N67" s="172"/>
      <c r="O67" s="172"/>
      <c r="P67" s="173"/>
      <c r="Q67" s="174"/>
    </row>
    <row r="68" spans="2:21" s="2" customFormat="1" ht="18.649999999999999" hidden="1" customHeight="1" outlineLevel="1" thickTop="1" x14ac:dyDescent="0.35">
      <c r="B68" s="24"/>
      <c r="C68" s="24" t="s">
        <v>156</v>
      </c>
      <c r="D68" s="161"/>
      <c r="E68" s="161"/>
      <c r="F68" s="161"/>
      <c r="G68" s="16"/>
      <c r="H68" s="16"/>
      <c r="I68" s="16"/>
      <c r="J68" s="16"/>
      <c r="K68" s="16"/>
      <c r="L68" s="16"/>
      <c r="M68" s="16"/>
      <c r="N68" s="16"/>
      <c r="O68" s="16"/>
    </row>
    <row r="69" spans="2:21" ht="16.5" hidden="1" customHeight="1" outlineLevel="1" thickBot="1" x14ac:dyDescent="0.4"/>
    <row r="70" spans="2:21" s="2" customFormat="1" ht="21" customHeight="1" collapsed="1" thickTop="1" thickBot="1" x14ac:dyDescent="0.4">
      <c r="B70" s="155"/>
      <c r="C70" s="156" t="s">
        <v>105</v>
      </c>
      <c r="D70" s="330"/>
      <c r="E70" s="330"/>
      <c r="F70" s="330"/>
      <c r="G70" s="331" t="s">
        <v>107</v>
      </c>
      <c r="H70" s="331"/>
      <c r="I70" s="332"/>
      <c r="J70" s="333"/>
      <c r="K70" s="157"/>
      <c r="L70" s="197" t="s">
        <v>132</v>
      </c>
      <c r="M70" s="197"/>
      <c r="N70" s="197"/>
      <c r="O70" s="332"/>
      <c r="P70" s="333"/>
      <c r="Q70" s="158"/>
      <c r="S70" s="198" t="str">
        <f>IF(AND(ISBLANK(O70),(O72=YEAR_3)),ErrMsg_EnterAnnDate,"")</f>
        <v/>
      </c>
      <c r="T70" s="2" t="b">
        <f>O72=YEAR_3</f>
        <v>0</v>
      </c>
      <c r="U70" s="2" t="s">
        <v>133</v>
      </c>
    </row>
    <row r="71" spans="2:21" s="2" customFormat="1" ht="21" hidden="1" customHeight="1" outlineLevel="1" thickTop="1" thickBot="1" x14ac:dyDescent="0.4">
      <c r="B71" s="155"/>
      <c r="C71" s="159" t="s">
        <v>106</v>
      </c>
      <c r="D71" s="330"/>
      <c r="E71" s="330"/>
      <c r="F71" s="330"/>
      <c r="G71" s="331"/>
      <c r="H71" s="331"/>
      <c r="I71" s="331"/>
      <c r="J71" s="331"/>
      <c r="K71" s="157"/>
      <c r="L71" s="197"/>
      <c r="M71" s="197"/>
      <c r="N71" s="197"/>
      <c r="O71" s="334"/>
      <c r="P71" s="335"/>
      <c r="Q71" s="158"/>
      <c r="T71" s="201">
        <f>(
MONTH(O70)-1) +
ROUND((
(DAY(O70))/
(DAY(EOMONTH(O70,0)))
),2)</f>
        <v>0</v>
      </c>
      <c r="U71" s="2" t="s">
        <v>134</v>
      </c>
    </row>
    <row r="72" spans="2:21" s="2" customFormat="1" ht="24" hidden="1" customHeight="1" outlineLevel="1" thickTop="1" thickBot="1" x14ac:dyDescent="0.4">
      <c r="C72" s="160"/>
      <c r="D72" s="161"/>
      <c r="E72" s="161"/>
      <c r="F72" s="336" t="s">
        <v>135</v>
      </c>
      <c r="G72" s="336"/>
      <c r="H72" s="16"/>
      <c r="I72" s="337"/>
      <c r="J72" s="337"/>
      <c r="K72" s="16"/>
      <c r="L72" s="337"/>
      <c r="M72" s="337"/>
      <c r="N72" s="16"/>
      <c r="O72" s="337"/>
      <c r="P72" s="337"/>
      <c r="Q72" s="54"/>
      <c r="S72" s="198" t="str">
        <f>IF(OR(ISBLANK(I72),ISBLANK(L72)),ErrMsg_InputTwoYears,"")</f>
        <v>The first two columns must contain a year</v>
      </c>
    </row>
    <row r="73" spans="2:21" s="2" customFormat="1" ht="24" hidden="1" customHeight="1" outlineLevel="1" thickTop="1" thickBot="1" x14ac:dyDescent="0.4">
      <c r="C73" s="160" t="s">
        <v>136</v>
      </c>
      <c r="D73" s="161"/>
      <c r="E73" s="161"/>
      <c r="F73" s="161"/>
      <c r="G73" s="161"/>
      <c r="H73" s="16"/>
      <c r="I73" s="325"/>
      <c r="J73" s="325"/>
      <c r="K73" s="16"/>
      <c r="L73" s="325"/>
      <c r="M73" s="325"/>
      <c r="N73" s="16"/>
      <c r="O73" s="325"/>
      <c r="P73" s="325"/>
      <c r="T73" s="202">
        <f>IFERROR(IF(T70,O73*(12/T71),O73),0)</f>
        <v>0</v>
      </c>
      <c r="U73" s="2" t="s">
        <v>137</v>
      </c>
    </row>
    <row r="74" spans="2:21" s="2" customFormat="1" ht="24" hidden="1" customHeight="1" outlineLevel="1" thickTop="1" thickBot="1" x14ac:dyDescent="0.4">
      <c r="C74" s="160" t="s">
        <v>138</v>
      </c>
      <c r="D74" s="161"/>
      <c r="E74" s="161"/>
      <c r="F74" s="161"/>
      <c r="G74" s="161"/>
      <c r="H74" s="16"/>
      <c r="I74" s="325"/>
      <c r="J74" s="325"/>
      <c r="K74" s="16"/>
      <c r="L74" s="325"/>
      <c r="M74" s="325"/>
      <c r="N74" s="16"/>
      <c r="O74" s="325"/>
      <c r="P74" s="325"/>
      <c r="T74" s="202">
        <f>IFERROR(IF(T70,O74*(12/T71),O74),0)</f>
        <v>0</v>
      </c>
      <c r="U74" s="2" t="s">
        <v>137</v>
      </c>
    </row>
    <row r="75" spans="2:21" s="2" customFormat="1" ht="24" hidden="1" customHeight="1" outlineLevel="1" thickTop="1" thickBot="1" x14ac:dyDescent="0.4">
      <c r="C75" s="160" t="s">
        <v>139</v>
      </c>
      <c r="D75" s="161"/>
      <c r="E75" s="161"/>
      <c r="F75" s="161"/>
      <c r="G75" s="161"/>
      <c r="H75" s="16"/>
      <c r="I75" s="325"/>
      <c r="J75" s="325"/>
      <c r="K75" s="16"/>
      <c r="L75" s="325"/>
      <c r="M75" s="325"/>
      <c r="N75" s="16"/>
      <c r="O75" s="325"/>
      <c r="P75" s="325"/>
      <c r="T75" s="202">
        <f>IFERROR(IF(T70,O75*(12/T71),O75),0)</f>
        <v>0</v>
      </c>
      <c r="U75" s="2" t="s">
        <v>137</v>
      </c>
    </row>
    <row r="76" spans="2:21" s="2" customFormat="1" ht="24" hidden="1" customHeight="1" outlineLevel="1" thickTop="1" x14ac:dyDescent="0.35">
      <c r="C76" s="160" t="s">
        <v>140</v>
      </c>
      <c r="D76" s="161"/>
      <c r="E76" s="161"/>
      <c r="F76" s="161"/>
      <c r="G76" s="161"/>
      <c r="H76" s="16"/>
      <c r="I76" s="326"/>
      <c r="J76" s="326"/>
      <c r="K76" s="16"/>
      <c r="L76" s="326"/>
      <c r="M76" s="326"/>
      <c r="N76" s="16"/>
      <c r="O76" s="326"/>
      <c r="P76" s="326"/>
      <c r="T76" s="202">
        <f>IFERROR(IF(T70,O76*(12/T71),O76),0)</f>
        <v>0</v>
      </c>
      <c r="U76" s="2" t="s">
        <v>137</v>
      </c>
    </row>
    <row r="77" spans="2:21" s="2" customFormat="1" ht="17.5" hidden="1" customHeight="1" outlineLevel="1" x14ac:dyDescent="0.35">
      <c r="C77" s="160" t="s">
        <v>141</v>
      </c>
      <c r="D77" s="161"/>
      <c r="E77" s="161"/>
      <c r="F77" s="161"/>
      <c r="G77" s="161"/>
      <c r="H77" s="16"/>
      <c r="I77" s="16"/>
      <c r="J77" s="16"/>
      <c r="K77" s="16"/>
      <c r="L77" s="16"/>
      <c r="M77" s="16"/>
      <c r="N77" s="16"/>
      <c r="O77" s="16"/>
    </row>
    <row r="78" spans="2:21" s="2" customFormat="1" ht="17.5" hidden="1" customHeight="1" outlineLevel="1" x14ac:dyDescent="0.35">
      <c r="C78" s="160" t="s">
        <v>142</v>
      </c>
      <c r="D78" s="161"/>
      <c r="E78" s="161"/>
      <c r="F78" s="161"/>
      <c r="G78" s="161"/>
      <c r="H78" s="16"/>
      <c r="I78" s="16"/>
      <c r="J78" s="16"/>
      <c r="K78" s="16"/>
      <c r="L78" s="16"/>
      <c r="M78" s="16"/>
      <c r="N78" s="16"/>
      <c r="O78" s="16"/>
      <c r="T78" s="200"/>
    </row>
    <row r="79" spans="2:21" s="2" customFormat="1" ht="24" hidden="1" customHeight="1" outlineLevel="1" x14ac:dyDescent="0.35">
      <c r="C79" s="160"/>
      <c r="D79" s="161"/>
      <c r="E79" s="161"/>
      <c r="F79" s="161"/>
      <c r="G79" s="161"/>
      <c r="H79" s="16"/>
      <c r="I79" s="16"/>
      <c r="J79" s="16"/>
      <c r="K79" s="16"/>
      <c r="L79" s="16"/>
      <c r="M79" s="16"/>
      <c r="N79" s="16"/>
      <c r="O79" s="16"/>
    </row>
    <row r="80" spans="2:21" s="2" customFormat="1" ht="24" hidden="1" customHeight="1" outlineLevel="1" x14ac:dyDescent="0.35">
      <c r="C80" s="160" t="s">
        <v>143</v>
      </c>
      <c r="D80" s="161"/>
      <c r="E80" s="161"/>
      <c r="F80" s="161"/>
      <c r="G80" s="161"/>
      <c r="H80" s="16"/>
      <c r="I80" s="327"/>
      <c r="J80" s="327"/>
      <c r="K80" s="162"/>
      <c r="L80" s="327"/>
      <c r="M80" s="327"/>
      <c r="N80" s="162"/>
      <c r="O80" s="327"/>
      <c r="P80" s="327"/>
      <c r="Q80" s="240"/>
      <c r="T80" s="202">
        <f>IFERROR(IF(T70,O80*(12/T71),O80),0)</f>
        <v>0</v>
      </c>
      <c r="U80" s="2" t="s">
        <v>137</v>
      </c>
    </row>
    <row r="81" spans="2:17" s="2" customFormat="1" ht="18.649999999999999" hidden="1" customHeight="1" outlineLevel="1" x14ac:dyDescent="0.35">
      <c r="C81" s="160" t="s">
        <v>144</v>
      </c>
      <c r="D81" s="161"/>
      <c r="E81" s="161"/>
      <c r="F81" s="161"/>
      <c r="G81" s="161"/>
      <c r="H81" s="16"/>
      <c r="I81" s="240"/>
      <c r="J81" s="16"/>
      <c r="K81" s="16"/>
      <c r="L81" s="240"/>
      <c r="M81" s="16"/>
      <c r="N81" s="16"/>
      <c r="O81" s="240"/>
    </row>
    <row r="82" spans="2:17" s="2" customFormat="1" ht="18.649999999999999" hidden="1" customHeight="1" outlineLevel="1" x14ac:dyDescent="0.35">
      <c r="C82" s="160" t="s">
        <v>145</v>
      </c>
      <c r="D82" s="161"/>
      <c r="E82" s="161"/>
      <c r="F82" s="161"/>
      <c r="G82" s="161"/>
      <c r="H82" s="16"/>
      <c r="I82" s="16"/>
      <c r="J82" s="16"/>
      <c r="K82" s="16"/>
      <c r="L82" s="16"/>
      <c r="M82" s="16"/>
      <c r="N82" s="16"/>
      <c r="O82" s="16"/>
    </row>
    <row r="83" spans="2:17" s="2" customFormat="1" ht="18.649999999999999" hidden="1" customHeight="1" outlineLevel="1" x14ac:dyDescent="0.35">
      <c r="C83" s="160" t="s">
        <v>146</v>
      </c>
      <c r="D83" s="161"/>
      <c r="E83" s="161"/>
      <c r="F83" s="161"/>
      <c r="G83" s="161"/>
      <c r="H83" s="16"/>
      <c r="I83" s="16"/>
      <c r="J83" s="16"/>
      <c r="K83" s="16"/>
      <c r="L83" s="16"/>
      <c r="M83" s="16"/>
      <c r="N83" s="16"/>
      <c r="O83" s="16"/>
    </row>
    <row r="84" spans="2:17" s="2" customFormat="1" ht="18.649999999999999" hidden="1" customHeight="1" outlineLevel="1" thickBot="1" x14ac:dyDescent="0.4">
      <c r="C84" s="160"/>
      <c r="D84" s="161"/>
      <c r="E84" s="161"/>
      <c r="F84" s="161"/>
      <c r="G84" s="161"/>
      <c r="H84" s="16"/>
      <c r="I84" s="16"/>
      <c r="J84" s="16"/>
      <c r="K84" s="16"/>
      <c r="L84" s="16"/>
      <c r="M84" s="16"/>
      <c r="N84" s="16"/>
      <c r="O84" s="16"/>
    </row>
    <row r="85" spans="2:17" s="2" customFormat="1" ht="33" hidden="1" customHeight="1" outlineLevel="1" thickTop="1" x14ac:dyDescent="0.35">
      <c r="B85" s="163"/>
      <c r="C85" s="164" t="s">
        <v>147</v>
      </c>
      <c r="D85" s="165"/>
      <c r="E85" s="239">
        <f>I73</f>
        <v>0</v>
      </c>
      <c r="F85" s="165"/>
      <c r="G85" s="166"/>
      <c r="H85" s="166"/>
      <c r="I85" s="319">
        <f>L73</f>
        <v>0</v>
      </c>
      <c r="J85" s="319"/>
      <c r="K85" s="166"/>
      <c r="L85" s="166"/>
      <c r="M85" s="320">
        <f>T73</f>
        <v>0</v>
      </c>
      <c r="N85" s="320"/>
      <c r="O85" s="320"/>
      <c r="P85" s="167"/>
      <c r="Q85" s="168"/>
    </row>
    <row r="86" spans="2:17" s="2" customFormat="1" ht="33" hidden="1" customHeight="1" outlineLevel="1" thickBot="1" x14ac:dyDescent="0.4">
      <c r="B86" s="169"/>
      <c r="C86" s="170"/>
      <c r="D86" s="171"/>
      <c r="E86" s="170" t="s">
        <v>148</v>
      </c>
      <c r="F86" s="318" t="str">
        <f>IFERROR(((I85-E85)/ABS(E85)),"-")</f>
        <v>-</v>
      </c>
      <c r="G86" s="318"/>
      <c r="H86" s="172"/>
      <c r="I86" s="172"/>
      <c r="J86" s="172"/>
      <c r="K86" s="318" t="str">
        <f>IFERROR(((M85-I85)/ABS(I85)),"-")</f>
        <v>-</v>
      </c>
      <c r="L86" s="318"/>
      <c r="M86" s="318"/>
      <c r="N86" s="172"/>
      <c r="O86" s="172"/>
      <c r="P86" s="173"/>
      <c r="Q86" s="174"/>
    </row>
    <row r="87" spans="2:17" s="2" customFormat="1" ht="33" hidden="1" customHeight="1" outlineLevel="1" thickTop="1" x14ac:dyDescent="0.35">
      <c r="B87" s="163"/>
      <c r="C87" s="164" t="s">
        <v>149</v>
      </c>
      <c r="D87" s="165"/>
      <c r="E87" s="239">
        <f>I73-I74</f>
        <v>0</v>
      </c>
      <c r="F87" s="165"/>
      <c r="G87" s="166"/>
      <c r="H87" s="166"/>
      <c r="I87" s="319">
        <f>L73-L74</f>
        <v>0</v>
      </c>
      <c r="J87" s="319"/>
      <c r="K87" s="166"/>
      <c r="L87" s="166"/>
      <c r="M87" s="320">
        <f>T73-T74</f>
        <v>0</v>
      </c>
      <c r="N87" s="320"/>
      <c r="O87" s="320"/>
      <c r="P87" s="167"/>
      <c r="Q87" s="168"/>
    </row>
    <row r="88" spans="2:17" s="2" customFormat="1" ht="33" hidden="1" customHeight="1" outlineLevel="1" x14ac:dyDescent="0.35">
      <c r="B88" s="175"/>
      <c r="C88" s="160" t="s">
        <v>150</v>
      </c>
      <c r="D88" s="161"/>
      <c r="E88" s="160"/>
      <c r="F88" s="160"/>
      <c r="G88" s="16"/>
      <c r="H88" s="16"/>
      <c r="I88" s="16"/>
      <c r="J88" s="16"/>
      <c r="K88" s="16"/>
      <c r="L88" s="16"/>
      <c r="M88" s="16"/>
      <c r="N88" s="16"/>
      <c r="O88" s="16"/>
      <c r="Q88" s="176"/>
    </row>
    <row r="89" spans="2:17" s="2" customFormat="1" ht="33" hidden="1" customHeight="1" outlineLevel="1" thickBot="1" x14ac:dyDescent="0.4">
      <c r="B89" s="169"/>
      <c r="C89" s="170"/>
      <c r="D89" s="171"/>
      <c r="E89" s="170" t="s">
        <v>148</v>
      </c>
      <c r="F89" s="318" t="str">
        <f>IFERROR(((I87-E87)/ABS(E87)),"-")</f>
        <v>-</v>
      </c>
      <c r="G89" s="318"/>
      <c r="H89" s="172"/>
      <c r="I89" s="172"/>
      <c r="J89" s="172"/>
      <c r="K89" s="318" t="str">
        <f>IFERROR(((M87-I87)/ABS(I87)),"-")</f>
        <v>-</v>
      </c>
      <c r="L89" s="318"/>
      <c r="M89" s="318"/>
      <c r="N89" s="172"/>
      <c r="O89" s="172"/>
      <c r="P89" s="173"/>
      <c r="Q89" s="174"/>
    </row>
    <row r="90" spans="2:17" s="2" customFormat="1" ht="33" hidden="1" customHeight="1" outlineLevel="1" thickTop="1" x14ac:dyDescent="0.35">
      <c r="B90" s="163"/>
      <c r="C90" s="164" t="s">
        <v>151</v>
      </c>
      <c r="D90" s="165"/>
      <c r="E90" s="239">
        <f>I75</f>
        <v>0</v>
      </c>
      <c r="F90" s="165"/>
      <c r="G90" s="166"/>
      <c r="H90" s="166"/>
      <c r="I90" s="319">
        <f>L75</f>
        <v>0</v>
      </c>
      <c r="J90" s="319"/>
      <c r="K90" s="166"/>
      <c r="L90" s="166"/>
      <c r="M90" s="320">
        <f>T75</f>
        <v>0</v>
      </c>
      <c r="N90" s="320"/>
      <c r="O90" s="320"/>
      <c r="P90" s="167"/>
      <c r="Q90" s="168"/>
    </row>
    <row r="91" spans="2:17" s="2" customFormat="1" ht="33" hidden="1" customHeight="1" outlineLevel="1" thickBot="1" x14ac:dyDescent="0.4">
      <c r="B91" s="169"/>
      <c r="C91" s="170"/>
      <c r="D91" s="171"/>
      <c r="E91" s="170" t="s">
        <v>148</v>
      </c>
      <c r="F91" s="318" t="str">
        <f>IFERROR(((I90-E90)/ABS(E90)),"-")</f>
        <v>-</v>
      </c>
      <c r="G91" s="318"/>
      <c r="H91" s="172"/>
      <c r="I91" s="172"/>
      <c r="J91" s="172"/>
      <c r="K91" s="318" t="str">
        <f>IFERROR(((M90-I90)/ABS(I90)),"-")</f>
        <v>-</v>
      </c>
      <c r="L91" s="318"/>
      <c r="M91" s="318"/>
      <c r="N91" s="172"/>
      <c r="O91" s="172"/>
      <c r="P91" s="173"/>
      <c r="Q91" s="174"/>
    </row>
    <row r="92" spans="2:17" s="2" customFormat="1" ht="33" hidden="1" customHeight="1" outlineLevel="1" thickTop="1" x14ac:dyDescent="0.35">
      <c r="B92" s="163"/>
      <c r="C92" s="164" t="s">
        <v>152</v>
      </c>
      <c r="D92" s="165"/>
      <c r="E92" s="239">
        <f>I75+I76</f>
        <v>0</v>
      </c>
      <c r="F92" s="323" t="str">
        <f>IFERROR(TEXT((E92/E87),"+0%;-0%")&amp;" *","n/a*")</f>
        <v>n/a*</v>
      </c>
      <c r="G92" s="323"/>
      <c r="H92" s="166"/>
      <c r="I92" s="319">
        <f>L75+L76</f>
        <v>0</v>
      </c>
      <c r="J92" s="319"/>
      <c r="K92" s="323" t="str">
        <f>IFERROR(TEXT((I92/I87),"+0%;-0%")&amp;" *","n/a*")</f>
        <v>n/a*</v>
      </c>
      <c r="L92" s="323"/>
      <c r="M92" s="320">
        <f>T75+T76</f>
        <v>0</v>
      </c>
      <c r="N92" s="320"/>
      <c r="O92" s="320"/>
      <c r="P92" s="323" t="str">
        <f>IFERROR(TEXT((M92/M87),"+0%;-0%")&amp;" *","n/a*")</f>
        <v>n/a*</v>
      </c>
      <c r="Q92" s="324"/>
    </row>
    <row r="93" spans="2:17" s="2" customFormat="1" ht="33" hidden="1" customHeight="1" outlineLevel="1" x14ac:dyDescent="0.35">
      <c r="B93" s="175"/>
      <c r="C93" s="160" t="s">
        <v>153</v>
      </c>
      <c r="D93" s="161"/>
      <c r="E93" s="160"/>
      <c r="F93" s="160"/>
      <c r="G93" s="16"/>
      <c r="H93" s="16"/>
      <c r="I93" s="16"/>
      <c r="J93" s="16"/>
      <c r="K93" s="16"/>
      <c r="L93" s="16"/>
      <c r="M93" s="16"/>
      <c r="N93" s="16"/>
      <c r="O93" s="16"/>
      <c r="Q93" s="176"/>
    </row>
    <row r="94" spans="2:17" s="2" customFormat="1" ht="33" hidden="1" customHeight="1" outlineLevel="1" thickBot="1" x14ac:dyDescent="0.4">
      <c r="B94" s="169"/>
      <c r="C94" s="170"/>
      <c r="D94" s="171"/>
      <c r="E94" s="170" t="s">
        <v>148</v>
      </c>
      <c r="F94" s="318" t="str">
        <f>IFERROR(((I92-E92)/ABS(E92)),"-")</f>
        <v>-</v>
      </c>
      <c r="G94" s="318"/>
      <c r="H94" s="172"/>
      <c r="I94" s="172"/>
      <c r="J94" s="172"/>
      <c r="K94" s="318" t="str">
        <f>IFERROR(((M92-I92)/ABS(I92)),"-")</f>
        <v>-</v>
      </c>
      <c r="L94" s="318"/>
      <c r="M94" s="318"/>
      <c r="N94" s="172"/>
      <c r="O94" s="172"/>
      <c r="P94" s="173"/>
      <c r="Q94" s="174"/>
    </row>
    <row r="95" spans="2:17" s="2" customFormat="1" ht="33" hidden="1" customHeight="1" outlineLevel="1" thickTop="1" x14ac:dyDescent="0.35">
      <c r="B95" s="163"/>
      <c r="C95" s="164" t="s">
        <v>154</v>
      </c>
      <c r="D95" s="165"/>
      <c r="E95" s="239">
        <f>I73-I74-I75</f>
        <v>0</v>
      </c>
      <c r="F95" s="165"/>
      <c r="G95" s="166"/>
      <c r="H95" s="166"/>
      <c r="I95" s="319">
        <f>L73-L74-L75</f>
        <v>0</v>
      </c>
      <c r="J95" s="319"/>
      <c r="K95" s="166"/>
      <c r="L95" s="166"/>
      <c r="M95" s="320">
        <f>T73-T74-T75</f>
        <v>0</v>
      </c>
      <c r="N95" s="320"/>
      <c r="O95" s="320"/>
      <c r="P95" s="167"/>
      <c r="Q95" s="168"/>
    </row>
    <row r="96" spans="2:17" s="2" customFormat="1" ht="33" hidden="1" customHeight="1" outlineLevel="1" x14ac:dyDescent="0.35">
      <c r="B96" s="175"/>
      <c r="C96" s="160" t="s">
        <v>155</v>
      </c>
      <c r="D96" s="161"/>
      <c r="E96" s="160"/>
      <c r="F96" s="160"/>
      <c r="G96" s="16"/>
      <c r="H96" s="16"/>
      <c r="I96" s="16"/>
      <c r="J96" s="16"/>
      <c r="K96" s="16"/>
      <c r="L96" s="16"/>
      <c r="M96" s="16"/>
      <c r="N96" s="16"/>
      <c r="O96" s="16"/>
      <c r="Q96" s="176"/>
    </row>
    <row r="97" spans="2:21" s="2" customFormat="1" ht="33" hidden="1" customHeight="1" outlineLevel="1" thickBot="1" x14ac:dyDescent="0.4">
      <c r="B97" s="169"/>
      <c r="C97" s="170"/>
      <c r="D97" s="171"/>
      <c r="E97" s="170" t="s">
        <v>148</v>
      </c>
      <c r="F97" s="318" t="str">
        <f>IFERROR(((I95-E95)/ABS(E95)),"-")</f>
        <v>-</v>
      </c>
      <c r="G97" s="318"/>
      <c r="H97" s="172"/>
      <c r="I97" s="172"/>
      <c r="J97" s="172"/>
      <c r="K97" s="318" t="str">
        <f>IFERROR(((M95-I95)/ABS(I95)),"-")</f>
        <v>-</v>
      </c>
      <c r="L97" s="318"/>
      <c r="M97" s="318"/>
      <c r="N97" s="172"/>
      <c r="O97" s="172"/>
      <c r="P97" s="173"/>
      <c r="Q97" s="174"/>
    </row>
    <row r="98" spans="2:21" s="2" customFormat="1" ht="33" hidden="1" customHeight="1" outlineLevel="1" thickTop="1" x14ac:dyDescent="0.35">
      <c r="B98" s="163"/>
      <c r="C98" s="164" t="s">
        <v>143</v>
      </c>
      <c r="D98" s="165"/>
      <c r="E98" s="239">
        <f>I80</f>
        <v>0</v>
      </c>
      <c r="F98" s="321" t="str">
        <f>IFERROR(TEXT((E98/E87),"+0%;-0%")&amp;" **","n/a**")</f>
        <v>n/a**</v>
      </c>
      <c r="G98" s="321"/>
      <c r="H98" s="166"/>
      <c r="I98" s="319">
        <f>L80</f>
        <v>0</v>
      </c>
      <c r="J98" s="319"/>
      <c r="K98" s="321" t="str">
        <f>IFERROR(TEXT((I98/I87),"+0%;-0%")&amp;" **","n/a**")</f>
        <v>n/a**</v>
      </c>
      <c r="L98" s="321"/>
      <c r="M98" s="320">
        <f>T80</f>
        <v>0</v>
      </c>
      <c r="N98" s="320"/>
      <c r="O98" s="320"/>
      <c r="P98" s="321" t="str">
        <f>IFERROR(TEXT((M98/M87),"+0%;-0%")&amp;" **","n/a**")</f>
        <v>n/a**</v>
      </c>
      <c r="Q98" s="322"/>
    </row>
    <row r="99" spans="2:21" s="2" customFormat="1" ht="33" hidden="1" customHeight="1" outlineLevel="1" thickBot="1" x14ac:dyDescent="0.4">
      <c r="B99" s="169"/>
      <c r="C99" s="170"/>
      <c r="D99" s="171"/>
      <c r="E99" s="170" t="s">
        <v>148</v>
      </c>
      <c r="F99" s="318" t="str">
        <f>IFERROR(((I98-E98)/ABS(E98)),"-")</f>
        <v>-</v>
      </c>
      <c r="G99" s="318"/>
      <c r="H99" s="172"/>
      <c r="I99" s="172"/>
      <c r="J99" s="172"/>
      <c r="K99" s="318" t="str">
        <f>IFERROR(((M98-I98)/ABS(I98)),"-")</f>
        <v>-</v>
      </c>
      <c r="L99" s="318"/>
      <c r="M99" s="318"/>
      <c r="N99" s="172"/>
      <c r="O99" s="172"/>
      <c r="P99" s="173"/>
      <c r="Q99" s="174"/>
    </row>
    <row r="100" spans="2:21" s="2" customFormat="1" ht="18.649999999999999" hidden="1" customHeight="1" outlineLevel="1" thickTop="1" x14ac:dyDescent="0.35">
      <c r="B100" s="24"/>
      <c r="C100" s="24" t="s">
        <v>156</v>
      </c>
      <c r="D100" s="161"/>
      <c r="E100" s="161"/>
      <c r="F100" s="161"/>
      <c r="G100" s="16"/>
      <c r="H100" s="16"/>
      <c r="I100" s="16"/>
      <c r="J100" s="16"/>
      <c r="K100" s="16"/>
      <c r="L100" s="16"/>
      <c r="M100" s="16"/>
      <c r="N100" s="16"/>
      <c r="O100" s="16"/>
    </row>
    <row r="101" spans="2:21" ht="16.5" hidden="1" customHeight="1" outlineLevel="1" thickBot="1" x14ac:dyDescent="0.4"/>
    <row r="102" spans="2:21" s="2" customFormat="1" ht="21" customHeight="1" collapsed="1" thickTop="1" thickBot="1" x14ac:dyDescent="0.4">
      <c r="B102" s="155"/>
      <c r="C102" s="156" t="s">
        <v>105</v>
      </c>
      <c r="D102" s="330"/>
      <c r="E102" s="330"/>
      <c r="F102" s="330"/>
      <c r="G102" s="331" t="s">
        <v>107</v>
      </c>
      <c r="H102" s="331"/>
      <c r="I102" s="332"/>
      <c r="J102" s="333"/>
      <c r="K102" s="157"/>
      <c r="L102" s="197" t="s">
        <v>132</v>
      </c>
      <c r="M102" s="197"/>
      <c r="N102" s="197"/>
      <c r="O102" s="332"/>
      <c r="P102" s="333"/>
      <c r="Q102" s="158"/>
      <c r="S102" s="198" t="str">
        <f>IF(AND(ISBLANK(O102),(O104=YEAR_3)),ErrMsg_EnterAnnDate,"")</f>
        <v/>
      </c>
      <c r="T102" s="2" t="b">
        <f>O104=YEAR_3</f>
        <v>0</v>
      </c>
      <c r="U102" s="2" t="s">
        <v>133</v>
      </c>
    </row>
    <row r="103" spans="2:21" s="2" customFormat="1" ht="21" hidden="1" customHeight="1" outlineLevel="1" thickTop="1" thickBot="1" x14ac:dyDescent="0.4">
      <c r="B103" s="155"/>
      <c r="C103" s="159" t="s">
        <v>106</v>
      </c>
      <c r="D103" s="330"/>
      <c r="E103" s="330"/>
      <c r="F103" s="330"/>
      <c r="G103" s="331"/>
      <c r="H103" s="331"/>
      <c r="I103" s="331"/>
      <c r="J103" s="331"/>
      <c r="K103" s="157"/>
      <c r="L103" s="197"/>
      <c r="M103" s="197"/>
      <c r="N103" s="197"/>
      <c r="O103" s="334"/>
      <c r="P103" s="335"/>
      <c r="Q103" s="158"/>
      <c r="T103" s="201">
        <f>(
MONTH(O102)-1) +
ROUND((
(DAY(O102))/
(DAY(EOMONTH(O102,0)))
),2)</f>
        <v>0</v>
      </c>
      <c r="U103" s="2" t="s">
        <v>134</v>
      </c>
    </row>
    <row r="104" spans="2:21" s="2" customFormat="1" ht="24" hidden="1" customHeight="1" outlineLevel="1" thickTop="1" thickBot="1" x14ac:dyDescent="0.4">
      <c r="C104" s="160"/>
      <c r="D104" s="161"/>
      <c r="E104" s="161"/>
      <c r="F104" s="328" t="s">
        <v>135</v>
      </c>
      <c r="G104" s="328"/>
      <c r="H104" s="16"/>
      <c r="I104" s="329"/>
      <c r="J104" s="329"/>
      <c r="K104" s="16"/>
      <c r="L104" s="329"/>
      <c r="M104" s="329"/>
      <c r="N104" s="16"/>
      <c r="O104" s="329"/>
      <c r="P104" s="329"/>
      <c r="Q104" s="54"/>
      <c r="S104" s="198" t="str">
        <f>IF(OR(ISBLANK(I104),ISBLANK(L104)),ErrMsg_InputTwoYears,"")</f>
        <v>The first two columns must contain a year</v>
      </c>
    </row>
    <row r="105" spans="2:21" s="2" customFormat="1" ht="24" hidden="1" customHeight="1" outlineLevel="1" thickTop="1" thickBot="1" x14ac:dyDescent="0.4">
      <c r="C105" s="160" t="s">
        <v>136</v>
      </c>
      <c r="D105" s="161"/>
      <c r="E105" s="161"/>
      <c r="F105" s="161"/>
      <c r="G105" s="161"/>
      <c r="H105" s="16"/>
      <c r="I105" s="325"/>
      <c r="J105" s="325"/>
      <c r="K105" s="16"/>
      <c r="L105" s="325"/>
      <c r="M105" s="325"/>
      <c r="N105" s="16"/>
      <c r="O105" s="325"/>
      <c r="P105" s="325"/>
      <c r="T105" s="202">
        <f>IFERROR(IF(T102,O105*(12/T103),O105),0)</f>
        <v>0</v>
      </c>
      <c r="U105" s="2" t="s">
        <v>137</v>
      </c>
    </row>
    <row r="106" spans="2:21" s="2" customFormat="1" ht="24" hidden="1" customHeight="1" outlineLevel="1" thickTop="1" thickBot="1" x14ac:dyDescent="0.4">
      <c r="C106" s="160" t="s">
        <v>138</v>
      </c>
      <c r="D106" s="161"/>
      <c r="E106" s="161"/>
      <c r="F106" s="161"/>
      <c r="G106" s="161"/>
      <c r="H106" s="16"/>
      <c r="I106" s="325"/>
      <c r="J106" s="325"/>
      <c r="K106" s="16"/>
      <c r="L106" s="325"/>
      <c r="M106" s="325"/>
      <c r="N106" s="16"/>
      <c r="O106" s="325"/>
      <c r="P106" s="325"/>
      <c r="T106" s="202">
        <f>IFERROR(IF(T102,O106*(12/T103),O106),0)</f>
        <v>0</v>
      </c>
      <c r="U106" s="2" t="s">
        <v>137</v>
      </c>
    </row>
    <row r="107" spans="2:21" s="2" customFormat="1" ht="24" hidden="1" customHeight="1" outlineLevel="1" thickTop="1" thickBot="1" x14ac:dyDescent="0.4">
      <c r="C107" s="160" t="s">
        <v>139</v>
      </c>
      <c r="D107" s="161"/>
      <c r="E107" s="161"/>
      <c r="F107" s="161"/>
      <c r="G107" s="161"/>
      <c r="H107" s="16"/>
      <c r="I107" s="325"/>
      <c r="J107" s="325"/>
      <c r="K107" s="16"/>
      <c r="L107" s="325"/>
      <c r="M107" s="325"/>
      <c r="N107" s="16"/>
      <c r="O107" s="325"/>
      <c r="P107" s="325"/>
      <c r="T107" s="202">
        <f>IFERROR(IF(T102,O107*(12/T103),O107),0)</f>
        <v>0</v>
      </c>
      <c r="U107" s="2" t="s">
        <v>137</v>
      </c>
    </row>
    <row r="108" spans="2:21" s="2" customFormat="1" ht="24" hidden="1" customHeight="1" outlineLevel="1" thickTop="1" x14ac:dyDescent="0.35">
      <c r="C108" s="160" t="s">
        <v>140</v>
      </c>
      <c r="D108" s="161"/>
      <c r="E108" s="161"/>
      <c r="F108" s="161"/>
      <c r="G108" s="161"/>
      <c r="H108" s="16"/>
      <c r="I108" s="326"/>
      <c r="J108" s="326"/>
      <c r="K108" s="16"/>
      <c r="L108" s="326"/>
      <c r="M108" s="326"/>
      <c r="N108" s="16"/>
      <c r="O108" s="326"/>
      <c r="P108" s="326"/>
      <c r="T108" s="202">
        <f>IFERROR(IF(T102,O108*(12/T103),O108),0)</f>
        <v>0</v>
      </c>
      <c r="U108" s="2" t="s">
        <v>137</v>
      </c>
    </row>
    <row r="109" spans="2:21" s="2" customFormat="1" ht="17.5" hidden="1" customHeight="1" outlineLevel="1" x14ac:dyDescent="0.35">
      <c r="C109" s="160" t="s">
        <v>141</v>
      </c>
      <c r="D109" s="161"/>
      <c r="E109" s="161"/>
      <c r="F109" s="161"/>
      <c r="G109" s="161"/>
      <c r="H109" s="16"/>
      <c r="I109" s="16"/>
      <c r="J109" s="16"/>
      <c r="K109" s="16"/>
      <c r="L109" s="16"/>
      <c r="M109" s="16"/>
      <c r="N109" s="16"/>
      <c r="O109" s="16"/>
    </row>
    <row r="110" spans="2:21" s="2" customFormat="1" ht="17.5" hidden="1" customHeight="1" outlineLevel="1" x14ac:dyDescent="0.35">
      <c r="C110" s="160" t="s">
        <v>142</v>
      </c>
      <c r="D110" s="161"/>
      <c r="E110" s="161"/>
      <c r="F110" s="161"/>
      <c r="G110" s="161"/>
      <c r="H110" s="16"/>
      <c r="I110" s="16"/>
      <c r="J110" s="16"/>
      <c r="K110" s="16"/>
      <c r="L110" s="16"/>
      <c r="M110" s="16"/>
      <c r="N110" s="16"/>
      <c r="O110" s="16"/>
      <c r="T110" s="200"/>
    </row>
    <row r="111" spans="2:21" s="2" customFormat="1" ht="24" hidden="1" customHeight="1" outlineLevel="1" x14ac:dyDescent="0.35">
      <c r="C111" s="160"/>
      <c r="D111" s="161"/>
      <c r="E111" s="161"/>
      <c r="F111" s="161"/>
      <c r="G111" s="161"/>
      <c r="H111" s="16"/>
      <c r="I111" s="16"/>
      <c r="J111" s="16"/>
      <c r="K111" s="16"/>
      <c r="L111" s="16"/>
      <c r="M111" s="16"/>
      <c r="N111" s="16"/>
      <c r="O111" s="16"/>
    </row>
    <row r="112" spans="2:21" s="2" customFormat="1" ht="24" hidden="1" customHeight="1" outlineLevel="1" x14ac:dyDescent="0.35">
      <c r="C112" s="160" t="s">
        <v>143</v>
      </c>
      <c r="D112" s="161"/>
      <c r="E112" s="161"/>
      <c r="F112" s="161"/>
      <c r="G112" s="161"/>
      <c r="H112" s="16"/>
      <c r="I112" s="327"/>
      <c r="J112" s="327"/>
      <c r="K112" s="162"/>
      <c r="L112" s="327"/>
      <c r="M112" s="327"/>
      <c r="N112" s="162"/>
      <c r="O112" s="327"/>
      <c r="P112" s="327"/>
      <c r="Q112" s="240"/>
      <c r="T112" s="202">
        <f>IFERROR(IF(T102,O112*(12/T103),O112),0)</f>
        <v>0</v>
      </c>
      <c r="U112" s="2" t="s">
        <v>137</v>
      </c>
    </row>
    <row r="113" spans="2:17" s="2" customFormat="1" ht="18.649999999999999" hidden="1" customHeight="1" outlineLevel="1" x14ac:dyDescent="0.35">
      <c r="C113" s="160" t="s">
        <v>144</v>
      </c>
      <c r="D113" s="161"/>
      <c r="E113" s="161"/>
      <c r="F113" s="161"/>
      <c r="G113" s="161"/>
      <c r="H113" s="16"/>
      <c r="I113" s="240"/>
      <c r="J113" s="16"/>
      <c r="K113" s="16"/>
      <c r="L113" s="240"/>
      <c r="M113" s="16"/>
      <c r="N113" s="16"/>
      <c r="O113" s="240"/>
    </row>
    <row r="114" spans="2:17" s="2" customFormat="1" ht="18.649999999999999" hidden="1" customHeight="1" outlineLevel="1" x14ac:dyDescent="0.35">
      <c r="C114" s="160" t="s">
        <v>145</v>
      </c>
      <c r="D114" s="161"/>
      <c r="E114" s="161"/>
      <c r="F114" s="161"/>
      <c r="G114" s="161"/>
      <c r="H114" s="16"/>
      <c r="I114" s="16"/>
      <c r="J114" s="16"/>
      <c r="K114" s="16"/>
      <c r="L114" s="16"/>
      <c r="M114" s="16"/>
      <c r="N114" s="16"/>
      <c r="O114" s="16"/>
    </row>
    <row r="115" spans="2:17" s="2" customFormat="1" ht="18.649999999999999" hidden="1" customHeight="1" outlineLevel="1" x14ac:dyDescent="0.35">
      <c r="C115" s="160" t="s">
        <v>146</v>
      </c>
      <c r="D115" s="161"/>
      <c r="E115" s="161"/>
      <c r="F115" s="161"/>
      <c r="G115" s="161"/>
      <c r="H115" s="16"/>
      <c r="I115" s="16"/>
      <c r="J115" s="16"/>
      <c r="K115" s="16"/>
      <c r="L115" s="16"/>
      <c r="M115" s="16"/>
      <c r="N115" s="16"/>
      <c r="O115" s="16"/>
    </row>
    <row r="116" spans="2:17" s="2" customFormat="1" ht="18.649999999999999" hidden="1" customHeight="1" outlineLevel="1" thickBot="1" x14ac:dyDescent="0.4">
      <c r="C116" s="160"/>
      <c r="D116" s="161"/>
      <c r="E116" s="161"/>
      <c r="F116" s="161"/>
      <c r="G116" s="161"/>
      <c r="H116" s="16"/>
      <c r="I116" s="16"/>
      <c r="J116" s="16"/>
      <c r="K116" s="16"/>
      <c r="L116" s="16"/>
      <c r="M116" s="16"/>
      <c r="N116" s="16"/>
      <c r="O116" s="16"/>
    </row>
    <row r="117" spans="2:17" s="2" customFormat="1" ht="33" hidden="1" customHeight="1" outlineLevel="1" thickTop="1" x14ac:dyDescent="0.35">
      <c r="B117" s="163"/>
      <c r="C117" s="164" t="s">
        <v>147</v>
      </c>
      <c r="D117" s="165"/>
      <c r="E117" s="239">
        <f>I105</f>
        <v>0</v>
      </c>
      <c r="F117" s="165"/>
      <c r="G117" s="166"/>
      <c r="H117" s="166"/>
      <c r="I117" s="319">
        <f>L105</f>
        <v>0</v>
      </c>
      <c r="J117" s="319"/>
      <c r="K117" s="166"/>
      <c r="L117" s="166"/>
      <c r="M117" s="320">
        <f>T105</f>
        <v>0</v>
      </c>
      <c r="N117" s="320"/>
      <c r="O117" s="320"/>
      <c r="P117" s="167"/>
      <c r="Q117" s="168"/>
    </row>
    <row r="118" spans="2:17" s="2" customFormat="1" ht="33" hidden="1" customHeight="1" outlineLevel="1" thickBot="1" x14ac:dyDescent="0.4">
      <c r="B118" s="169"/>
      <c r="C118" s="170"/>
      <c r="D118" s="171"/>
      <c r="E118" s="170" t="s">
        <v>148</v>
      </c>
      <c r="F118" s="318" t="str">
        <f>IFERROR(((I117-E117)/ABS(E117)),"-")</f>
        <v>-</v>
      </c>
      <c r="G118" s="318"/>
      <c r="H118" s="172"/>
      <c r="I118" s="172"/>
      <c r="J118" s="172"/>
      <c r="K118" s="318" t="str">
        <f>IFERROR(((M117-I117)/ABS(I117)),"-")</f>
        <v>-</v>
      </c>
      <c r="L118" s="318"/>
      <c r="M118" s="318"/>
      <c r="N118" s="172"/>
      <c r="O118" s="172"/>
      <c r="P118" s="173"/>
      <c r="Q118" s="174"/>
    </row>
    <row r="119" spans="2:17" s="2" customFormat="1" ht="33" hidden="1" customHeight="1" outlineLevel="1" thickTop="1" x14ac:dyDescent="0.35">
      <c r="B119" s="163"/>
      <c r="C119" s="164" t="s">
        <v>149</v>
      </c>
      <c r="D119" s="165"/>
      <c r="E119" s="239">
        <f>I105-I106</f>
        <v>0</v>
      </c>
      <c r="F119" s="165"/>
      <c r="G119" s="166"/>
      <c r="H119" s="166"/>
      <c r="I119" s="319">
        <f>L105-L106</f>
        <v>0</v>
      </c>
      <c r="J119" s="319"/>
      <c r="K119" s="166"/>
      <c r="L119" s="166"/>
      <c r="M119" s="320">
        <f>T105-T106</f>
        <v>0</v>
      </c>
      <c r="N119" s="320"/>
      <c r="O119" s="320"/>
      <c r="P119" s="167"/>
      <c r="Q119" s="168"/>
    </row>
    <row r="120" spans="2:17" s="2" customFormat="1" ht="33" hidden="1" customHeight="1" outlineLevel="1" x14ac:dyDescent="0.35">
      <c r="B120" s="175"/>
      <c r="C120" s="160" t="s">
        <v>150</v>
      </c>
      <c r="D120" s="161"/>
      <c r="E120" s="160"/>
      <c r="F120" s="160"/>
      <c r="G120" s="16"/>
      <c r="H120" s="16"/>
      <c r="I120" s="16"/>
      <c r="J120" s="16"/>
      <c r="K120" s="16"/>
      <c r="L120" s="16"/>
      <c r="M120" s="16"/>
      <c r="N120" s="16"/>
      <c r="O120" s="16"/>
      <c r="Q120" s="176"/>
    </row>
    <row r="121" spans="2:17" s="2" customFormat="1" ht="33" hidden="1" customHeight="1" outlineLevel="1" thickBot="1" x14ac:dyDescent="0.4">
      <c r="B121" s="169"/>
      <c r="C121" s="170"/>
      <c r="D121" s="171"/>
      <c r="E121" s="170" t="s">
        <v>148</v>
      </c>
      <c r="F121" s="318" t="str">
        <f>IFERROR(((I119-E119)/ABS(E119)),"-")</f>
        <v>-</v>
      </c>
      <c r="G121" s="318"/>
      <c r="H121" s="172"/>
      <c r="I121" s="172"/>
      <c r="J121" s="172"/>
      <c r="K121" s="318" t="str">
        <f>IFERROR(((M119-I119)/ABS(I119)),"-")</f>
        <v>-</v>
      </c>
      <c r="L121" s="318"/>
      <c r="M121" s="318"/>
      <c r="N121" s="172"/>
      <c r="O121" s="172"/>
      <c r="P121" s="173"/>
      <c r="Q121" s="174"/>
    </row>
    <row r="122" spans="2:17" s="2" customFormat="1" ht="33" hidden="1" customHeight="1" outlineLevel="1" thickTop="1" x14ac:dyDescent="0.35">
      <c r="B122" s="163"/>
      <c r="C122" s="164" t="s">
        <v>151</v>
      </c>
      <c r="D122" s="165"/>
      <c r="E122" s="239">
        <f>I107</f>
        <v>0</v>
      </c>
      <c r="F122" s="165"/>
      <c r="G122" s="166"/>
      <c r="H122" s="166"/>
      <c r="I122" s="319">
        <f>L107</f>
        <v>0</v>
      </c>
      <c r="J122" s="319"/>
      <c r="K122" s="166"/>
      <c r="L122" s="166"/>
      <c r="M122" s="320">
        <f>T107</f>
        <v>0</v>
      </c>
      <c r="N122" s="320"/>
      <c r="O122" s="320"/>
      <c r="P122" s="167"/>
      <c r="Q122" s="168"/>
    </row>
    <row r="123" spans="2:17" s="2" customFormat="1" ht="33" hidden="1" customHeight="1" outlineLevel="1" thickBot="1" x14ac:dyDescent="0.4">
      <c r="B123" s="169"/>
      <c r="C123" s="170"/>
      <c r="D123" s="171"/>
      <c r="E123" s="170" t="s">
        <v>148</v>
      </c>
      <c r="F123" s="318" t="str">
        <f>IFERROR(((I122-E122)/ABS(E122)),"-")</f>
        <v>-</v>
      </c>
      <c r="G123" s="318"/>
      <c r="H123" s="172"/>
      <c r="I123" s="172"/>
      <c r="J123" s="172"/>
      <c r="K123" s="318" t="str">
        <f>IFERROR(((M122-I122)/ABS(I122)),"-")</f>
        <v>-</v>
      </c>
      <c r="L123" s="318"/>
      <c r="M123" s="318"/>
      <c r="N123" s="172"/>
      <c r="O123" s="172"/>
      <c r="P123" s="173"/>
      <c r="Q123" s="174"/>
    </row>
    <row r="124" spans="2:17" s="2" customFormat="1" ht="33" hidden="1" customHeight="1" outlineLevel="1" thickTop="1" x14ac:dyDescent="0.35">
      <c r="B124" s="163"/>
      <c r="C124" s="164" t="s">
        <v>152</v>
      </c>
      <c r="D124" s="165"/>
      <c r="E124" s="239">
        <f>I107+I108</f>
        <v>0</v>
      </c>
      <c r="F124" s="323" t="str">
        <f>IFERROR(TEXT((E124/E119),"+0%;-0%")&amp;" *","n/a*")</f>
        <v>n/a*</v>
      </c>
      <c r="G124" s="323"/>
      <c r="H124" s="166"/>
      <c r="I124" s="319">
        <f>L107+L108</f>
        <v>0</v>
      </c>
      <c r="J124" s="319"/>
      <c r="K124" s="323" t="str">
        <f>IFERROR(TEXT((I124/I119),"+0%;-0%")&amp;" *","n/a*")</f>
        <v>n/a*</v>
      </c>
      <c r="L124" s="323"/>
      <c r="M124" s="320">
        <f>T107+T108</f>
        <v>0</v>
      </c>
      <c r="N124" s="320"/>
      <c r="O124" s="320"/>
      <c r="P124" s="323" t="str">
        <f>IFERROR(TEXT((M124/M119),"+0%;-0%")&amp;" *","n/a*")</f>
        <v>n/a*</v>
      </c>
      <c r="Q124" s="324"/>
    </row>
    <row r="125" spans="2:17" s="2" customFormat="1" ht="33" hidden="1" customHeight="1" outlineLevel="1" x14ac:dyDescent="0.35">
      <c r="B125" s="175"/>
      <c r="C125" s="160" t="s">
        <v>153</v>
      </c>
      <c r="D125" s="161"/>
      <c r="E125" s="160"/>
      <c r="F125" s="160"/>
      <c r="G125" s="16"/>
      <c r="H125" s="16"/>
      <c r="I125" s="16"/>
      <c r="J125" s="16"/>
      <c r="K125" s="16"/>
      <c r="L125" s="16"/>
      <c r="M125" s="16"/>
      <c r="N125" s="16"/>
      <c r="O125" s="16"/>
      <c r="Q125" s="176"/>
    </row>
    <row r="126" spans="2:17" s="2" customFormat="1" ht="33" hidden="1" customHeight="1" outlineLevel="1" thickBot="1" x14ac:dyDescent="0.4">
      <c r="B126" s="169"/>
      <c r="C126" s="170"/>
      <c r="D126" s="171"/>
      <c r="E126" s="170" t="s">
        <v>148</v>
      </c>
      <c r="F126" s="318" t="str">
        <f>IFERROR(((I124-E124)/ABS(E124)),"-")</f>
        <v>-</v>
      </c>
      <c r="G126" s="318"/>
      <c r="H126" s="172"/>
      <c r="I126" s="172"/>
      <c r="J126" s="172"/>
      <c r="K126" s="318" t="str">
        <f>IFERROR(((M124-I124)/ABS(I124)),"-")</f>
        <v>-</v>
      </c>
      <c r="L126" s="318"/>
      <c r="M126" s="318"/>
      <c r="N126" s="172"/>
      <c r="O126" s="172"/>
      <c r="P126" s="173"/>
      <c r="Q126" s="174"/>
    </row>
    <row r="127" spans="2:17" s="2" customFormat="1" ht="33" hidden="1" customHeight="1" outlineLevel="1" thickTop="1" x14ac:dyDescent="0.35">
      <c r="B127" s="163"/>
      <c r="C127" s="164" t="s">
        <v>154</v>
      </c>
      <c r="D127" s="165"/>
      <c r="E127" s="239">
        <f>I105-I106-I107</f>
        <v>0</v>
      </c>
      <c r="F127" s="165"/>
      <c r="G127" s="166"/>
      <c r="H127" s="166"/>
      <c r="I127" s="319">
        <f>L105-L106-L107</f>
        <v>0</v>
      </c>
      <c r="J127" s="319"/>
      <c r="K127" s="166"/>
      <c r="L127" s="166"/>
      <c r="M127" s="320">
        <f>T105-T106-T107</f>
        <v>0</v>
      </c>
      <c r="N127" s="320"/>
      <c r="O127" s="320"/>
      <c r="P127" s="167"/>
      <c r="Q127" s="168"/>
    </row>
    <row r="128" spans="2:17" s="2" customFormat="1" ht="33" hidden="1" customHeight="1" outlineLevel="1" x14ac:dyDescent="0.35">
      <c r="B128" s="175"/>
      <c r="C128" s="160" t="s">
        <v>155</v>
      </c>
      <c r="D128" s="161"/>
      <c r="E128" s="160"/>
      <c r="F128" s="160"/>
      <c r="G128" s="16"/>
      <c r="H128" s="16"/>
      <c r="I128" s="16"/>
      <c r="J128" s="16"/>
      <c r="K128" s="16"/>
      <c r="L128" s="16"/>
      <c r="M128" s="16"/>
      <c r="N128" s="16"/>
      <c r="O128" s="16"/>
      <c r="Q128" s="176"/>
    </row>
    <row r="129" spans="2:21" s="2" customFormat="1" ht="33" hidden="1" customHeight="1" outlineLevel="1" thickBot="1" x14ac:dyDescent="0.4">
      <c r="B129" s="169"/>
      <c r="C129" s="170"/>
      <c r="D129" s="171"/>
      <c r="E129" s="170" t="s">
        <v>148</v>
      </c>
      <c r="F129" s="318" t="str">
        <f>IFERROR(((I127-E127)/ABS(E127)),"-")</f>
        <v>-</v>
      </c>
      <c r="G129" s="318"/>
      <c r="H129" s="172"/>
      <c r="I129" s="172"/>
      <c r="J129" s="172"/>
      <c r="K129" s="318" t="str">
        <f>IFERROR(((M127-I127)/ABS(I127)),"-")</f>
        <v>-</v>
      </c>
      <c r="L129" s="318"/>
      <c r="M129" s="318"/>
      <c r="N129" s="172"/>
      <c r="O129" s="172"/>
      <c r="P129" s="173"/>
      <c r="Q129" s="174"/>
    </row>
    <row r="130" spans="2:21" s="2" customFormat="1" ht="33" hidden="1" customHeight="1" outlineLevel="1" thickTop="1" x14ac:dyDescent="0.35">
      <c r="B130" s="163"/>
      <c r="C130" s="164" t="s">
        <v>143</v>
      </c>
      <c r="D130" s="165"/>
      <c r="E130" s="239">
        <f>I112</f>
        <v>0</v>
      </c>
      <c r="F130" s="321" t="str">
        <f>IFERROR(TEXT((E130/E119),"+0%;-0%")&amp;" **","n/a**")</f>
        <v>n/a**</v>
      </c>
      <c r="G130" s="321"/>
      <c r="H130" s="166"/>
      <c r="I130" s="319">
        <f>L112</f>
        <v>0</v>
      </c>
      <c r="J130" s="319"/>
      <c r="K130" s="321" t="str">
        <f>IFERROR(TEXT((I130/I119),"+0%;-0%")&amp;" **","n/a**")</f>
        <v>n/a**</v>
      </c>
      <c r="L130" s="321"/>
      <c r="M130" s="320">
        <f>T112</f>
        <v>0</v>
      </c>
      <c r="N130" s="320"/>
      <c r="O130" s="320"/>
      <c r="P130" s="321" t="str">
        <f>IFERROR(TEXT((M130/M119),"+0%;-0%")&amp;" **","n/a**")</f>
        <v>n/a**</v>
      </c>
      <c r="Q130" s="322"/>
    </row>
    <row r="131" spans="2:21" s="2" customFormat="1" ht="33" hidden="1" customHeight="1" outlineLevel="1" thickBot="1" x14ac:dyDescent="0.4">
      <c r="B131" s="169"/>
      <c r="C131" s="170"/>
      <c r="D131" s="171"/>
      <c r="E131" s="170" t="s">
        <v>148</v>
      </c>
      <c r="F131" s="318" t="str">
        <f>IFERROR(((I130-E130)/ABS(E130)),"-")</f>
        <v>-</v>
      </c>
      <c r="G131" s="318"/>
      <c r="H131" s="172"/>
      <c r="I131" s="172"/>
      <c r="J131" s="172"/>
      <c r="K131" s="318" t="str">
        <f>IFERROR(((M130-I130)/ABS(I130)),"-")</f>
        <v>-</v>
      </c>
      <c r="L131" s="318"/>
      <c r="M131" s="318"/>
      <c r="N131" s="172"/>
      <c r="O131" s="172"/>
      <c r="P131" s="173"/>
      <c r="Q131" s="174"/>
    </row>
    <row r="132" spans="2:21" s="2" customFormat="1" ht="18.649999999999999" hidden="1" customHeight="1" outlineLevel="1" thickTop="1" x14ac:dyDescent="0.35">
      <c r="B132" s="24"/>
      <c r="C132" s="24" t="s">
        <v>156</v>
      </c>
      <c r="D132" s="161"/>
      <c r="E132" s="161"/>
      <c r="F132" s="161"/>
      <c r="G132" s="16"/>
      <c r="H132" s="16"/>
      <c r="I132" s="16"/>
      <c r="J132" s="16"/>
      <c r="K132" s="16"/>
      <c r="L132" s="16"/>
      <c r="M132" s="16"/>
      <c r="N132" s="16"/>
      <c r="O132" s="16"/>
    </row>
    <row r="133" spans="2:21" ht="16.5" hidden="1" customHeight="1" outlineLevel="1" thickBot="1" x14ac:dyDescent="0.4"/>
    <row r="134" spans="2:21" s="2" customFormat="1" ht="21" customHeight="1" collapsed="1" thickTop="1" thickBot="1" x14ac:dyDescent="0.4">
      <c r="B134" s="155"/>
      <c r="C134" s="156" t="s">
        <v>105</v>
      </c>
      <c r="D134" s="330"/>
      <c r="E134" s="330"/>
      <c r="F134" s="330"/>
      <c r="G134" s="331" t="s">
        <v>107</v>
      </c>
      <c r="H134" s="331"/>
      <c r="I134" s="332"/>
      <c r="J134" s="333"/>
      <c r="K134" s="157"/>
      <c r="L134" s="197" t="s">
        <v>132</v>
      </c>
      <c r="M134" s="197"/>
      <c r="N134" s="197"/>
      <c r="O134" s="332"/>
      <c r="P134" s="333"/>
      <c r="Q134" s="158"/>
      <c r="S134" s="198" t="str">
        <f>IF(AND(ISBLANK(O134),(O136=YEAR_3)),ErrMsg_EnterAnnDate,"")</f>
        <v/>
      </c>
      <c r="T134" s="2" t="b">
        <f>O136=YEAR_3</f>
        <v>0</v>
      </c>
      <c r="U134" s="2" t="s">
        <v>133</v>
      </c>
    </row>
    <row r="135" spans="2:21" s="2" customFormat="1" ht="21" hidden="1" customHeight="1" outlineLevel="1" thickTop="1" thickBot="1" x14ac:dyDescent="0.4">
      <c r="B135" s="155"/>
      <c r="C135" s="159" t="s">
        <v>106</v>
      </c>
      <c r="D135" s="330"/>
      <c r="E135" s="330"/>
      <c r="F135" s="330"/>
      <c r="G135" s="331"/>
      <c r="H135" s="331"/>
      <c r="I135" s="331"/>
      <c r="J135" s="331"/>
      <c r="K135" s="157"/>
      <c r="L135" s="197"/>
      <c r="M135" s="197"/>
      <c r="N135" s="197"/>
      <c r="O135" s="334"/>
      <c r="P135" s="335"/>
      <c r="Q135" s="158"/>
      <c r="T135" s="201">
        <f>(
MONTH(O134)-1) +
ROUND((
(DAY(O134))/
(DAY(EOMONTH(O134,0)))
),2)</f>
        <v>0</v>
      </c>
      <c r="U135" s="2" t="s">
        <v>134</v>
      </c>
    </row>
    <row r="136" spans="2:21" s="2" customFormat="1" ht="24" hidden="1" customHeight="1" outlineLevel="1" thickTop="1" thickBot="1" x14ac:dyDescent="0.4">
      <c r="C136" s="160"/>
      <c r="D136" s="161"/>
      <c r="E136" s="161"/>
      <c r="F136" s="336" t="s">
        <v>135</v>
      </c>
      <c r="G136" s="336"/>
      <c r="H136" s="16"/>
      <c r="I136" s="337"/>
      <c r="J136" s="337"/>
      <c r="K136" s="16"/>
      <c r="L136" s="337"/>
      <c r="M136" s="337"/>
      <c r="N136" s="16"/>
      <c r="O136" s="337"/>
      <c r="P136" s="337"/>
      <c r="Q136" s="54"/>
      <c r="S136" s="198" t="str">
        <f>IF(OR(ISBLANK(I136),ISBLANK(L136)),ErrMsg_InputTwoYears,"")</f>
        <v>The first two columns must contain a year</v>
      </c>
    </row>
    <row r="137" spans="2:21" s="2" customFormat="1" ht="24" hidden="1" customHeight="1" outlineLevel="1" thickTop="1" thickBot="1" x14ac:dyDescent="0.4">
      <c r="C137" s="160" t="s">
        <v>136</v>
      </c>
      <c r="D137" s="161"/>
      <c r="E137" s="161"/>
      <c r="F137" s="161"/>
      <c r="G137" s="161"/>
      <c r="H137" s="16"/>
      <c r="I137" s="325"/>
      <c r="J137" s="325"/>
      <c r="K137" s="16"/>
      <c r="L137" s="325"/>
      <c r="M137" s="325"/>
      <c r="N137" s="16"/>
      <c r="O137" s="325"/>
      <c r="P137" s="325"/>
      <c r="T137" s="202">
        <f>IFERROR(IF(T134,O137*(12/T135),O137),0)</f>
        <v>0</v>
      </c>
      <c r="U137" s="2" t="s">
        <v>137</v>
      </c>
    </row>
    <row r="138" spans="2:21" s="2" customFormat="1" ht="24" hidden="1" customHeight="1" outlineLevel="1" thickTop="1" thickBot="1" x14ac:dyDescent="0.4">
      <c r="C138" s="160" t="s">
        <v>138</v>
      </c>
      <c r="D138" s="161"/>
      <c r="E138" s="161"/>
      <c r="F138" s="161"/>
      <c r="G138" s="161"/>
      <c r="H138" s="16"/>
      <c r="I138" s="325"/>
      <c r="J138" s="325"/>
      <c r="K138" s="16"/>
      <c r="L138" s="325"/>
      <c r="M138" s="325"/>
      <c r="N138" s="16"/>
      <c r="O138" s="325"/>
      <c r="P138" s="325"/>
      <c r="T138" s="202">
        <f>IFERROR(IF(T134,O138*(12/T135),O138),0)</f>
        <v>0</v>
      </c>
      <c r="U138" s="2" t="s">
        <v>137</v>
      </c>
    </row>
    <row r="139" spans="2:21" s="2" customFormat="1" ht="24" hidden="1" customHeight="1" outlineLevel="1" thickTop="1" thickBot="1" x14ac:dyDescent="0.4">
      <c r="C139" s="160" t="s">
        <v>139</v>
      </c>
      <c r="D139" s="161"/>
      <c r="E139" s="161"/>
      <c r="F139" s="161"/>
      <c r="G139" s="161"/>
      <c r="H139" s="16"/>
      <c r="I139" s="325"/>
      <c r="J139" s="325"/>
      <c r="K139" s="16"/>
      <c r="L139" s="325"/>
      <c r="M139" s="325"/>
      <c r="N139" s="16"/>
      <c r="O139" s="325"/>
      <c r="P139" s="325"/>
      <c r="T139" s="202">
        <f>IFERROR(IF(T134,O139*(12/T135),O139),0)</f>
        <v>0</v>
      </c>
      <c r="U139" s="2" t="s">
        <v>137</v>
      </c>
    </row>
    <row r="140" spans="2:21" s="2" customFormat="1" ht="24" hidden="1" customHeight="1" outlineLevel="1" thickTop="1" x14ac:dyDescent="0.35">
      <c r="C140" s="160" t="s">
        <v>140</v>
      </c>
      <c r="D140" s="161"/>
      <c r="E140" s="161"/>
      <c r="F140" s="161"/>
      <c r="G140" s="161"/>
      <c r="H140" s="16"/>
      <c r="I140" s="326"/>
      <c r="J140" s="326"/>
      <c r="K140" s="16"/>
      <c r="L140" s="326"/>
      <c r="M140" s="326"/>
      <c r="N140" s="16"/>
      <c r="O140" s="326"/>
      <c r="P140" s="326"/>
      <c r="T140" s="202">
        <f>IFERROR(IF(T134,O140*(12/T135),O140),0)</f>
        <v>0</v>
      </c>
      <c r="U140" s="2" t="s">
        <v>137</v>
      </c>
    </row>
    <row r="141" spans="2:21" s="2" customFormat="1" ht="17.5" hidden="1" customHeight="1" outlineLevel="1" x14ac:dyDescent="0.35">
      <c r="C141" s="160" t="s">
        <v>141</v>
      </c>
      <c r="D141" s="161"/>
      <c r="E141" s="161"/>
      <c r="F141" s="161"/>
      <c r="G141" s="161"/>
      <c r="H141" s="16"/>
      <c r="I141" s="16"/>
      <c r="J141" s="16"/>
      <c r="K141" s="16"/>
      <c r="L141" s="16"/>
      <c r="M141" s="16"/>
      <c r="N141" s="16"/>
      <c r="O141" s="16"/>
    </row>
    <row r="142" spans="2:21" s="2" customFormat="1" ht="17.5" hidden="1" customHeight="1" outlineLevel="1" x14ac:dyDescent="0.35">
      <c r="C142" s="160" t="s">
        <v>142</v>
      </c>
      <c r="D142" s="161"/>
      <c r="E142" s="161"/>
      <c r="F142" s="161"/>
      <c r="G142" s="161"/>
      <c r="H142" s="16"/>
      <c r="I142" s="16"/>
      <c r="J142" s="16"/>
      <c r="K142" s="16"/>
      <c r="L142" s="16"/>
      <c r="M142" s="16"/>
      <c r="N142" s="16"/>
      <c r="O142" s="16"/>
      <c r="T142" s="200"/>
    </row>
    <row r="143" spans="2:21" s="2" customFormat="1" ht="24" hidden="1" customHeight="1" outlineLevel="1" x14ac:dyDescent="0.35">
      <c r="C143" s="160"/>
      <c r="D143" s="161"/>
      <c r="E143" s="161"/>
      <c r="F143" s="161"/>
      <c r="G143" s="161"/>
      <c r="H143" s="16"/>
      <c r="I143" s="16"/>
      <c r="J143" s="16"/>
      <c r="K143" s="16"/>
      <c r="L143" s="16"/>
      <c r="M143" s="16"/>
      <c r="N143" s="16"/>
      <c r="O143" s="16"/>
    </row>
    <row r="144" spans="2:21" s="2" customFormat="1" ht="24" hidden="1" customHeight="1" outlineLevel="1" x14ac:dyDescent="0.35">
      <c r="C144" s="160" t="s">
        <v>143</v>
      </c>
      <c r="D144" s="161"/>
      <c r="E144" s="161"/>
      <c r="F144" s="161"/>
      <c r="G144" s="161"/>
      <c r="H144" s="16"/>
      <c r="I144" s="327"/>
      <c r="J144" s="327"/>
      <c r="K144" s="162"/>
      <c r="L144" s="327"/>
      <c r="M144" s="327"/>
      <c r="N144" s="162"/>
      <c r="O144" s="327"/>
      <c r="P144" s="327"/>
      <c r="Q144" s="240"/>
      <c r="T144" s="202">
        <f>IFERROR(IF(T134,O144*(12/T135),O144),0)</f>
        <v>0</v>
      </c>
      <c r="U144" s="2" t="s">
        <v>137</v>
      </c>
    </row>
    <row r="145" spans="2:17" s="2" customFormat="1" ht="18.649999999999999" hidden="1" customHeight="1" outlineLevel="1" x14ac:dyDescent="0.35">
      <c r="C145" s="160" t="s">
        <v>144</v>
      </c>
      <c r="D145" s="161"/>
      <c r="E145" s="161"/>
      <c r="F145" s="161"/>
      <c r="G145" s="161"/>
      <c r="H145" s="16"/>
      <c r="I145" s="240"/>
      <c r="J145" s="16"/>
      <c r="K145" s="16"/>
      <c r="L145" s="240"/>
      <c r="M145" s="16"/>
      <c r="N145" s="16"/>
      <c r="O145" s="240"/>
    </row>
    <row r="146" spans="2:17" s="2" customFormat="1" ht="18.649999999999999" hidden="1" customHeight="1" outlineLevel="1" x14ac:dyDescent="0.35">
      <c r="C146" s="160" t="s">
        <v>145</v>
      </c>
      <c r="D146" s="161"/>
      <c r="E146" s="161"/>
      <c r="F146" s="161"/>
      <c r="G146" s="161"/>
      <c r="H146" s="16"/>
      <c r="I146" s="16"/>
      <c r="J146" s="16"/>
      <c r="K146" s="16"/>
      <c r="L146" s="16"/>
      <c r="M146" s="16"/>
      <c r="N146" s="16"/>
      <c r="O146" s="16"/>
    </row>
    <row r="147" spans="2:17" s="2" customFormat="1" ht="18.649999999999999" hidden="1" customHeight="1" outlineLevel="1" x14ac:dyDescent="0.35">
      <c r="C147" s="160" t="s">
        <v>146</v>
      </c>
      <c r="D147" s="161"/>
      <c r="E147" s="161"/>
      <c r="F147" s="161"/>
      <c r="G147" s="161"/>
      <c r="H147" s="16"/>
      <c r="I147" s="16"/>
      <c r="J147" s="16"/>
      <c r="K147" s="16"/>
      <c r="L147" s="16"/>
      <c r="M147" s="16"/>
      <c r="N147" s="16"/>
      <c r="O147" s="16"/>
    </row>
    <row r="148" spans="2:17" s="2" customFormat="1" ht="18.649999999999999" hidden="1" customHeight="1" outlineLevel="1" thickBot="1" x14ac:dyDescent="0.4">
      <c r="C148" s="160"/>
      <c r="D148" s="161"/>
      <c r="E148" s="161"/>
      <c r="F148" s="161"/>
      <c r="G148" s="161"/>
      <c r="H148" s="16"/>
      <c r="I148" s="16"/>
      <c r="J148" s="16"/>
      <c r="K148" s="16"/>
      <c r="L148" s="16"/>
      <c r="M148" s="16"/>
      <c r="N148" s="16"/>
      <c r="O148" s="16"/>
    </row>
    <row r="149" spans="2:17" s="2" customFormat="1" ht="33" hidden="1" customHeight="1" outlineLevel="1" thickTop="1" x14ac:dyDescent="0.35">
      <c r="B149" s="163"/>
      <c r="C149" s="164" t="s">
        <v>147</v>
      </c>
      <c r="D149" s="165"/>
      <c r="E149" s="239">
        <f>I137</f>
        <v>0</v>
      </c>
      <c r="F149" s="165"/>
      <c r="G149" s="166"/>
      <c r="H149" s="166"/>
      <c r="I149" s="319">
        <f>L137</f>
        <v>0</v>
      </c>
      <c r="J149" s="319"/>
      <c r="K149" s="166"/>
      <c r="L149" s="166"/>
      <c r="M149" s="320">
        <f>T137</f>
        <v>0</v>
      </c>
      <c r="N149" s="320"/>
      <c r="O149" s="320"/>
      <c r="P149" s="167"/>
      <c r="Q149" s="168"/>
    </row>
    <row r="150" spans="2:17" s="2" customFormat="1" ht="33" hidden="1" customHeight="1" outlineLevel="1" thickBot="1" x14ac:dyDescent="0.4">
      <c r="B150" s="169"/>
      <c r="C150" s="170"/>
      <c r="D150" s="171"/>
      <c r="E150" s="170" t="s">
        <v>148</v>
      </c>
      <c r="F150" s="318" t="str">
        <f>IFERROR(((I149-E149)/ABS(E149)),"-")</f>
        <v>-</v>
      </c>
      <c r="G150" s="318"/>
      <c r="H150" s="172"/>
      <c r="I150" s="172"/>
      <c r="J150" s="172"/>
      <c r="K150" s="318" t="str">
        <f>IFERROR(((M149-I149)/ABS(I149)),"-")</f>
        <v>-</v>
      </c>
      <c r="L150" s="318"/>
      <c r="M150" s="318"/>
      <c r="N150" s="172"/>
      <c r="O150" s="172"/>
      <c r="P150" s="173"/>
      <c r="Q150" s="174"/>
    </row>
    <row r="151" spans="2:17" s="2" customFormat="1" ht="33" hidden="1" customHeight="1" outlineLevel="1" thickTop="1" x14ac:dyDescent="0.35">
      <c r="B151" s="163"/>
      <c r="C151" s="164" t="s">
        <v>149</v>
      </c>
      <c r="D151" s="165"/>
      <c r="E151" s="239">
        <f>I137-I138</f>
        <v>0</v>
      </c>
      <c r="F151" s="165"/>
      <c r="G151" s="166"/>
      <c r="H151" s="166"/>
      <c r="I151" s="319">
        <f>L137-L138</f>
        <v>0</v>
      </c>
      <c r="J151" s="319"/>
      <c r="K151" s="166"/>
      <c r="L151" s="166"/>
      <c r="M151" s="320">
        <f>T137-T138</f>
        <v>0</v>
      </c>
      <c r="N151" s="320"/>
      <c r="O151" s="320"/>
      <c r="P151" s="167"/>
      <c r="Q151" s="168"/>
    </row>
    <row r="152" spans="2:17" s="2" customFormat="1" ht="33" hidden="1" customHeight="1" outlineLevel="1" x14ac:dyDescent="0.35">
      <c r="B152" s="175"/>
      <c r="C152" s="160" t="s">
        <v>150</v>
      </c>
      <c r="D152" s="161"/>
      <c r="E152" s="160"/>
      <c r="F152" s="160"/>
      <c r="G152" s="16"/>
      <c r="H152" s="16"/>
      <c r="I152" s="16"/>
      <c r="J152" s="16"/>
      <c r="K152" s="16"/>
      <c r="L152" s="16"/>
      <c r="M152" s="16"/>
      <c r="N152" s="16"/>
      <c r="O152" s="16"/>
      <c r="Q152" s="176"/>
    </row>
    <row r="153" spans="2:17" s="2" customFormat="1" ht="33" hidden="1" customHeight="1" outlineLevel="1" thickBot="1" x14ac:dyDescent="0.4">
      <c r="B153" s="169"/>
      <c r="C153" s="170"/>
      <c r="D153" s="171"/>
      <c r="E153" s="170" t="s">
        <v>148</v>
      </c>
      <c r="F153" s="318" t="str">
        <f>IFERROR(((I151-E151)/ABS(E151)),"-")</f>
        <v>-</v>
      </c>
      <c r="G153" s="318"/>
      <c r="H153" s="172"/>
      <c r="I153" s="172"/>
      <c r="J153" s="172"/>
      <c r="K153" s="318" t="str">
        <f>IFERROR(((M151-I151)/ABS(I151)),"-")</f>
        <v>-</v>
      </c>
      <c r="L153" s="318"/>
      <c r="M153" s="318"/>
      <c r="N153" s="172"/>
      <c r="O153" s="172"/>
      <c r="P153" s="173"/>
      <c r="Q153" s="174"/>
    </row>
    <row r="154" spans="2:17" s="2" customFormat="1" ht="33" hidden="1" customHeight="1" outlineLevel="1" thickTop="1" x14ac:dyDescent="0.35">
      <c r="B154" s="163"/>
      <c r="C154" s="164" t="s">
        <v>151</v>
      </c>
      <c r="D154" s="165"/>
      <c r="E154" s="239">
        <f>I139</f>
        <v>0</v>
      </c>
      <c r="F154" s="165"/>
      <c r="G154" s="166"/>
      <c r="H154" s="166"/>
      <c r="I154" s="319">
        <f>L139</f>
        <v>0</v>
      </c>
      <c r="J154" s="319"/>
      <c r="K154" s="166"/>
      <c r="L154" s="166"/>
      <c r="M154" s="320">
        <f>T139</f>
        <v>0</v>
      </c>
      <c r="N154" s="320"/>
      <c r="O154" s="320"/>
      <c r="P154" s="167"/>
      <c r="Q154" s="168"/>
    </row>
    <row r="155" spans="2:17" s="2" customFormat="1" ht="33" hidden="1" customHeight="1" outlineLevel="1" thickBot="1" x14ac:dyDescent="0.4">
      <c r="B155" s="169"/>
      <c r="C155" s="170"/>
      <c r="D155" s="171"/>
      <c r="E155" s="170" t="s">
        <v>148</v>
      </c>
      <c r="F155" s="318" t="str">
        <f>IFERROR(((I154-E154)/ABS(E154)),"-")</f>
        <v>-</v>
      </c>
      <c r="G155" s="318"/>
      <c r="H155" s="172"/>
      <c r="I155" s="172"/>
      <c r="J155" s="172"/>
      <c r="K155" s="318" t="str">
        <f>IFERROR(((M154-I154)/ABS(I154)),"-")</f>
        <v>-</v>
      </c>
      <c r="L155" s="318"/>
      <c r="M155" s="318"/>
      <c r="N155" s="172"/>
      <c r="O155" s="172"/>
      <c r="P155" s="173"/>
      <c r="Q155" s="174"/>
    </row>
    <row r="156" spans="2:17" s="2" customFormat="1" ht="33" hidden="1" customHeight="1" outlineLevel="1" thickTop="1" x14ac:dyDescent="0.35">
      <c r="B156" s="163"/>
      <c r="C156" s="164" t="s">
        <v>152</v>
      </c>
      <c r="D156" s="165"/>
      <c r="E156" s="239">
        <f>I139+I140</f>
        <v>0</v>
      </c>
      <c r="F156" s="323" t="str">
        <f>IFERROR(TEXT((E156/E151),"+0%;-0%")&amp;" *","n/a*")</f>
        <v>n/a*</v>
      </c>
      <c r="G156" s="323"/>
      <c r="H156" s="166"/>
      <c r="I156" s="319">
        <f>L139+L140</f>
        <v>0</v>
      </c>
      <c r="J156" s="319"/>
      <c r="K156" s="323" t="str">
        <f>IFERROR(TEXT((I156/I151),"+0%;-0%")&amp;" *","n/a*")</f>
        <v>n/a*</v>
      </c>
      <c r="L156" s="323"/>
      <c r="M156" s="320">
        <f>T139+T140</f>
        <v>0</v>
      </c>
      <c r="N156" s="320"/>
      <c r="O156" s="320"/>
      <c r="P156" s="323" t="str">
        <f>IFERROR(TEXT((M156/M151),"+0%;-0%")&amp;" *","n/a*")</f>
        <v>n/a*</v>
      </c>
      <c r="Q156" s="324"/>
    </row>
    <row r="157" spans="2:17" s="2" customFormat="1" ht="33" hidden="1" customHeight="1" outlineLevel="1" x14ac:dyDescent="0.35">
      <c r="B157" s="175"/>
      <c r="C157" s="160" t="s">
        <v>153</v>
      </c>
      <c r="D157" s="161"/>
      <c r="E157" s="160"/>
      <c r="F157" s="160"/>
      <c r="G157" s="16"/>
      <c r="H157" s="16"/>
      <c r="I157" s="16"/>
      <c r="J157" s="16"/>
      <c r="K157" s="16"/>
      <c r="L157" s="16"/>
      <c r="M157" s="16"/>
      <c r="N157" s="16"/>
      <c r="O157" s="16"/>
      <c r="Q157" s="176"/>
    </row>
    <row r="158" spans="2:17" s="2" customFormat="1" ht="33" hidden="1" customHeight="1" outlineLevel="1" thickBot="1" x14ac:dyDescent="0.4">
      <c r="B158" s="169"/>
      <c r="C158" s="170"/>
      <c r="D158" s="171"/>
      <c r="E158" s="170" t="s">
        <v>148</v>
      </c>
      <c r="F158" s="318" t="str">
        <f>IFERROR(((I156-E156)/ABS(E156)),"-")</f>
        <v>-</v>
      </c>
      <c r="G158" s="318"/>
      <c r="H158" s="172"/>
      <c r="I158" s="172"/>
      <c r="J158" s="172"/>
      <c r="K158" s="318" t="str">
        <f>IFERROR(((M156-I156)/ABS(I156)),"-")</f>
        <v>-</v>
      </c>
      <c r="L158" s="318"/>
      <c r="M158" s="318"/>
      <c r="N158" s="172"/>
      <c r="O158" s="172"/>
      <c r="P158" s="173"/>
      <c r="Q158" s="174"/>
    </row>
    <row r="159" spans="2:17" s="2" customFormat="1" ht="33" hidden="1" customHeight="1" outlineLevel="1" thickTop="1" x14ac:dyDescent="0.35">
      <c r="B159" s="163"/>
      <c r="C159" s="164" t="s">
        <v>154</v>
      </c>
      <c r="D159" s="165"/>
      <c r="E159" s="239">
        <f>I137-I138-I139</f>
        <v>0</v>
      </c>
      <c r="F159" s="165"/>
      <c r="G159" s="166"/>
      <c r="H159" s="166"/>
      <c r="I159" s="319">
        <f>L137-L138-L139</f>
        <v>0</v>
      </c>
      <c r="J159" s="319"/>
      <c r="K159" s="166"/>
      <c r="L159" s="166"/>
      <c r="M159" s="320">
        <f>T137-T138-T139</f>
        <v>0</v>
      </c>
      <c r="N159" s="320"/>
      <c r="O159" s="320"/>
      <c r="P159" s="167"/>
      <c r="Q159" s="168"/>
    </row>
    <row r="160" spans="2:17" s="2" customFormat="1" ht="33" hidden="1" customHeight="1" outlineLevel="1" x14ac:dyDescent="0.35">
      <c r="B160" s="175"/>
      <c r="C160" s="160" t="s">
        <v>155</v>
      </c>
      <c r="D160" s="161"/>
      <c r="E160" s="160"/>
      <c r="F160" s="160"/>
      <c r="G160" s="16"/>
      <c r="H160" s="16"/>
      <c r="I160" s="16"/>
      <c r="J160" s="16"/>
      <c r="K160" s="16"/>
      <c r="L160" s="16"/>
      <c r="M160" s="16"/>
      <c r="N160" s="16"/>
      <c r="O160" s="16"/>
      <c r="Q160" s="176"/>
    </row>
    <row r="161" spans="2:21" s="2" customFormat="1" ht="33" hidden="1" customHeight="1" outlineLevel="1" thickBot="1" x14ac:dyDescent="0.4">
      <c r="B161" s="169"/>
      <c r="C161" s="170"/>
      <c r="D161" s="171"/>
      <c r="E161" s="170" t="s">
        <v>148</v>
      </c>
      <c r="F161" s="318" t="str">
        <f>IFERROR(((I159-E159)/ABS(E159)),"-")</f>
        <v>-</v>
      </c>
      <c r="G161" s="318"/>
      <c r="H161" s="172"/>
      <c r="I161" s="172"/>
      <c r="J161" s="172"/>
      <c r="K161" s="318" t="str">
        <f>IFERROR(((M159-I159)/ABS(I159)),"-")</f>
        <v>-</v>
      </c>
      <c r="L161" s="318"/>
      <c r="M161" s="318"/>
      <c r="N161" s="172"/>
      <c r="O161" s="172"/>
      <c r="P161" s="173"/>
      <c r="Q161" s="174"/>
    </row>
    <row r="162" spans="2:21" s="2" customFormat="1" ht="33" hidden="1" customHeight="1" outlineLevel="1" thickTop="1" x14ac:dyDescent="0.35">
      <c r="B162" s="163"/>
      <c r="C162" s="164" t="s">
        <v>143</v>
      </c>
      <c r="D162" s="165"/>
      <c r="E162" s="239">
        <f>I144</f>
        <v>0</v>
      </c>
      <c r="F162" s="321" t="str">
        <f>IFERROR(TEXT((E162/E151),"+0%;-0%")&amp;" **","n/a**")</f>
        <v>n/a**</v>
      </c>
      <c r="G162" s="321"/>
      <c r="H162" s="166"/>
      <c r="I162" s="319">
        <f>L144</f>
        <v>0</v>
      </c>
      <c r="J162" s="319"/>
      <c r="K162" s="321" t="str">
        <f>IFERROR(TEXT((I162/I151),"+0%;-0%")&amp;" **","n/a**")</f>
        <v>n/a**</v>
      </c>
      <c r="L162" s="321"/>
      <c r="M162" s="320">
        <f>T144</f>
        <v>0</v>
      </c>
      <c r="N162" s="320"/>
      <c r="O162" s="320"/>
      <c r="P162" s="321" t="str">
        <f>IFERROR(TEXT((M162/M151),"+0%;-0%")&amp;" **","n/a**")</f>
        <v>n/a**</v>
      </c>
      <c r="Q162" s="322"/>
    </row>
    <row r="163" spans="2:21" s="2" customFormat="1" ht="33" hidden="1" customHeight="1" outlineLevel="1" thickBot="1" x14ac:dyDescent="0.4">
      <c r="B163" s="169"/>
      <c r="C163" s="170"/>
      <c r="D163" s="171"/>
      <c r="E163" s="170" t="s">
        <v>148</v>
      </c>
      <c r="F163" s="318" t="str">
        <f>IFERROR(((I162-E162)/ABS(E162)),"-")</f>
        <v>-</v>
      </c>
      <c r="G163" s="318"/>
      <c r="H163" s="172"/>
      <c r="I163" s="172"/>
      <c r="J163" s="172"/>
      <c r="K163" s="318" t="str">
        <f>IFERROR(((M162-I162)/ABS(I162)),"-")</f>
        <v>-</v>
      </c>
      <c r="L163" s="318"/>
      <c r="M163" s="318"/>
      <c r="N163" s="172"/>
      <c r="O163" s="172"/>
      <c r="P163" s="173"/>
      <c r="Q163" s="174"/>
    </row>
    <row r="164" spans="2:21" s="2" customFormat="1" ht="18.649999999999999" hidden="1" customHeight="1" outlineLevel="1" thickTop="1" x14ac:dyDescent="0.35">
      <c r="B164" s="24"/>
      <c r="C164" s="24" t="s">
        <v>156</v>
      </c>
      <c r="D164" s="161"/>
      <c r="E164" s="161"/>
      <c r="F164" s="161"/>
      <c r="G164" s="16"/>
      <c r="H164" s="16"/>
      <c r="I164" s="16"/>
      <c r="J164" s="16"/>
      <c r="K164" s="16"/>
      <c r="L164" s="16"/>
      <c r="M164" s="16"/>
      <c r="N164" s="16"/>
      <c r="O164" s="16"/>
    </row>
    <row r="165" spans="2:21" ht="16.5" hidden="1" customHeight="1" outlineLevel="1" thickBot="1" x14ac:dyDescent="0.4"/>
    <row r="166" spans="2:21" s="2" customFormat="1" ht="21" customHeight="1" collapsed="1" thickTop="1" thickBot="1" x14ac:dyDescent="0.4">
      <c r="B166" s="155"/>
      <c r="C166" s="156" t="s">
        <v>105</v>
      </c>
      <c r="D166" s="330"/>
      <c r="E166" s="330"/>
      <c r="F166" s="330"/>
      <c r="G166" s="331" t="s">
        <v>107</v>
      </c>
      <c r="H166" s="331"/>
      <c r="I166" s="332"/>
      <c r="J166" s="333"/>
      <c r="K166" s="157"/>
      <c r="L166" s="197" t="s">
        <v>132</v>
      </c>
      <c r="M166" s="197"/>
      <c r="N166" s="197"/>
      <c r="O166" s="332"/>
      <c r="P166" s="333"/>
      <c r="Q166" s="158"/>
      <c r="S166" s="198" t="str">
        <f>IF(AND(ISBLANK(O166),(O168=YEAR_3)),ErrMsg_EnterAnnDate,"")</f>
        <v/>
      </c>
      <c r="T166" s="2" t="b">
        <f>O168=YEAR_3</f>
        <v>0</v>
      </c>
      <c r="U166" s="2" t="s">
        <v>133</v>
      </c>
    </row>
    <row r="167" spans="2:21" s="2" customFormat="1" ht="21" hidden="1" customHeight="1" outlineLevel="1" thickTop="1" thickBot="1" x14ac:dyDescent="0.4">
      <c r="B167" s="155"/>
      <c r="C167" s="159" t="s">
        <v>106</v>
      </c>
      <c r="D167" s="330"/>
      <c r="E167" s="330"/>
      <c r="F167" s="330"/>
      <c r="G167" s="331"/>
      <c r="H167" s="331"/>
      <c r="I167" s="331"/>
      <c r="J167" s="331"/>
      <c r="K167" s="157"/>
      <c r="L167" s="197"/>
      <c r="M167" s="197"/>
      <c r="N167" s="197"/>
      <c r="O167" s="334"/>
      <c r="P167" s="335"/>
      <c r="Q167" s="158"/>
      <c r="T167" s="201">
        <f>(
MONTH(O166)-1) +
ROUND((
(DAY(O166))/
(DAY(EOMONTH(O166,0)))
),2)</f>
        <v>0</v>
      </c>
      <c r="U167" s="2" t="s">
        <v>134</v>
      </c>
    </row>
    <row r="168" spans="2:21" s="2" customFormat="1" ht="24" hidden="1" customHeight="1" outlineLevel="1" thickTop="1" thickBot="1" x14ac:dyDescent="0.4">
      <c r="C168" s="160"/>
      <c r="D168" s="161"/>
      <c r="E168" s="161"/>
      <c r="F168" s="328" t="s">
        <v>135</v>
      </c>
      <c r="G168" s="328"/>
      <c r="H168" s="16"/>
      <c r="I168" s="329"/>
      <c r="J168" s="329"/>
      <c r="K168" s="16"/>
      <c r="L168" s="329"/>
      <c r="M168" s="329"/>
      <c r="N168" s="16"/>
      <c r="O168" s="329"/>
      <c r="P168" s="329"/>
      <c r="Q168" s="54"/>
      <c r="S168" s="198" t="str">
        <f>IF(OR(ISBLANK(I168),ISBLANK(L168)),ErrMsg_InputTwoYears,"")</f>
        <v>The first two columns must contain a year</v>
      </c>
    </row>
    <row r="169" spans="2:21" s="2" customFormat="1" ht="24" hidden="1" customHeight="1" outlineLevel="1" thickTop="1" thickBot="1" x14ac:dyDescent="0.4">
      <c r="C169" s="160" t="s">
        <v>136</v>
      </c>
      <c r="D169" s="161"/>
      <c r="E169" s="161"/>
      <c r="F169" s="161"/>
      <c r="G169" s="161"/>
      <c r="H169" s="16"/>
      <c r="I169" s="325"/>
      <c r="J169" s="325"/>
      <c r="K169" s="16"/>
      <c r="L169" s="325"/>
      <c r="M169" s="325"/>
      <c r="N169" s="16"/>
      <c r="O169" s="325"/>
      <c r="P169" s="325"/>
      <c r="T169" s="202">
        <f>IFERROR(IF(T166,O169*(12/T167),O169),0)</f>
        <v>0</v>
      </c>
      <c r="U169" s="2" t="s">
        <v>137</v>
      </c>
    </row>
    <row r="170" spans="2:21" s="2" customFormat="1" ht="24" hidden="1" customHeight="1" outlineLevel="1" thickTop="1" thickBot="1" x14ac:dyDescent="0.4">
      <c r="C170" s="160" t="s">
        <v>138</v>
      </c>
      <c r="D170" s="161"/>
      <c r="E170" s="161"/>
      <c r="F170" s="161"/>
      <c r="G170" s="161"/>
      <c r="H170" s="16"/>
      <c r="I170" s="325"/>
      <c r="J170" s="325"/>
      <c r="K170" s="16"/>
      <c r="L170" s="325"/>
      <c r="M170" s="325"/>
      <c r="N170" s="16"/>
      <c r="O170" s="325"/>
      <c r="P170" s="325"/>
      <c r="T170" s="202">
        <f>IFERROR(IF(T166,O170*(12/T167),O170),0)</f>
        <v>0</v>
      </c>
      <c r="U170" s="2" t="s">
        <v>137</v>
      </c>
    </row>
    <row r="171" spans="2:21" s="2" customFormat="1" ht="24" hidden="1" customHeight="1" outlineLevel="1" thickTop="1" thickBot="1" x14ac:dyDescent="0.4">
      <c r="C171" s="160" t="s">
        <v>139</v>
      </c>
      <c r="D171" s="161"/>
      <c r="E171" s="161"/>
      <c r="F171" s="161"/>
      <c r="G171" s="161"/>
      <c r="H171" s="16"/>
      <c r="I171" s="325"/>
      <c r="J171" s="325"/>
      <c r="K171" s="16"/>
      <c r="L171" s="325"/>
      <c r="M171" s="325"/>
      <c r="N171" s="16"/>
      <c r="O171" s="325"/>
      <c r="P171" s="325"/>
      <c r="T171" s="202">
        <f>IFERROR(IF(T166,O171*(12/T167),O171),0)</f>
        <v>0</v>
      </c>
      <c r="U171" s="2" t="s">
        <v>137</v>
      </c>
    </row>
    <row r="172" spans="2:21" s="2" customFormat="1" ht="24" hidden="1" customHeight="1" outlineLevel="1" thickTop="1" x14ac:dyDescent="0.35">
      <c r="C172" s="160" t="s">
        <v>140</v>
      </c>
      <c r="D172" s="161"/>
      <c r="E172" s="161"/>
      <c r="F172" s="161"/>
      <c r="G172" s="161"/>
      <c r="H172" s="16"/>
      <c r="I172" s="326"/>
      <c r="J172" s="326"/>
      <c r="K172" s="16"/>
      <c r="L172" s="326"/>
      <c r="M172" s="326"/>
      <c r="N172" s="16"/>
      <c r="O172" s="326"/>
      <c r="P172" s="326"/>
      <c r="T172" s="202">
        <f>IFERROR(IF(T166,O172*(12/T167),O172),0)</f>
        <v>0</v>
      </c>
      <c r="U172" s="2" t="s">
        <v>137</v>
      </c>
    </row>
    <row r="173" spans="2:21" s="2" customFormat="1" ht="17.5" hidden="1" customHeight="1" outlineLevel="1" x14ac:dyDescent="0.35">
      <c r="C173" s="160" t="s">
        <v>141</v>
      </c>
      <c r="D173" s="161"/>
      <c r="E173" s="161"/>
      <c r="F173" s="161"/>
      <c r="G173" s="161"/>
      <c r="H173" s="16"/>
      <c r="I173" s="16"/>
      <c r="J173" s="16"/>
      <c r="K173" s="16"/>
      <c r="L173" s="16"/>
      <c r="M173" s="16"/>
      <c r="N173" s="16"/>
      <c r="O173" s="16"/>
    </row>
    <row r="174" spans="2:21" s="2" customFormat="1" ht="17.5" hidden="1" customHeight="1" outlineLevel="1" x14ac:dyDescent="0.35">
      <c r="C174" s="160" t="s">
        <v>142</v>
      </c>
      <c r="D174" s="161"/>
      <c r="E174" s="161"/>
      <c r="F174" s="161"/>
      <c r="G174" s="161"/>
      <c r="H174" s="16"/>
      <c r="I174" s="16"/>
      <c r="J174" s="16"/>
      <c r="K174" s="16"/>
      <c r="L174" s="16"/>
      <c r="M174" s="16"/>
      <c r="N174" s="16"/>
      <c r="O174" s="16"/>
      <c r="T174" s="200"/>
    </row>
    <row r="175" spans="2:21" s="2" customFormat="1" ht="24" hidden="1" customHeight="1" outlineLevel="1" x14ac:dyDescent="0.35">
      <c r="C175" s="160"/>
      <c r="D175" s="161"/>
      <c r="E175" s="161"/>
      <c r="F175" s="161"/>
      <c r="G175" s="161"/>
      <c r="H175" s="16"/>
      <c r="I175" s="16"/>
      <c r="J175" s="16"/>
      <c r="K175" s="16"/>
      <c r="L175" s="16"/>
      <c r="M175" s="16"/>
      <c r="N175" s="16"/>
      <c r="O175" s="16"/>
    </row>
    <row r="176" spans="2:21" s="2" customFormat="1" ht="24" hidden="1" customHeight="1" outlineLevel="1" x14ac:dyDescent="0.35">
      <c r="C176" s="160" t="s">
        <v>143</v>
      </c>
      <c r="D176" s="161"/>
      <c r="E176" s="161"/>
      <c r="F176" s="161"/>
      <c r="G176" s="161"/>
      <c r="H176" s="16"/>
      <c r="I176" s="327"/>
      <c r="J176" s="327"/>
      <c r="K176" s="162"/>
      <c r="L176" s="327"/>
      <c r="M176" s="327"/>
      <c r="N176" s="162"/>
      <c r="O176" s="327"/>
      <c r="P176" s="327"/>
      <c r="Q176" s="240"/>
      <c r="T176" s="202">
        <f>IFERROR(IF(T166,O176*(12/T167),O176),0)</f>
        <v>0</v>
      </c>
      <c r="U176" s="2" t="s">
        <v>137</v>
      </c>
    </row>
    <row r="177" spans="2:17" s="2" customFormat="1" ht="18.649999999999999" hidden="1" customHeight="1" outlineLevel="1" x14ac:dyDescent="0.35">
      <c r="C177" s="160" t="s">
        <v>144</v>
      </c>
      <c r="D177" s="161"/>
      <c r="E177" s="161"/>
      <c r="F177" s="161"/>
      <c r="G177" s="161"/>
      <c r="H177" s="16"/>
      <c r="I177" s="240"/>
      <c r="J177" s="16"/>
      <c r="K177" s="16"/>
      <c r="L177" s="240"/>
      <c r="M177" s="16"/>
      <c r="N177" s="16"/>
      <c r="O177" s="240"/>
    </row>
    <row r="178" spans="2:17" s="2" customFormat="1" ht="18.649999999999999" hidden="1" customHeight="1" outlineLevel="1" x14ac:dyDescent="0.35">
      <c r="C178" s="160" t="s">
        <v>145</v>
      </c>
      <c r="D178" s="161"/>
      <c r="E178" s="161"/>
      <c r="F178" s="161"/>
      <c r="G178" s="161"/>
      <c r="H178" s="16"/>
      <c r="I178" s="16"/>
      <c r="J178" s="16"/>
      <c r="K178" s="16"/>
      <c r="L178" s="16"/>
      <c r="M178" s="16"/>
      <c r="N178" s="16"/>
      <c r="O178" s="16"/>
    </row>
    <row r="179" spans="2:17" s="2" customFormat="1" ht="18.649999999999999" hidden="1" customHeight="1" outlineLevel="1" x14ac:dyDescent="0.35">
      <c r="C179" s="160" t="s">
        <v>146</v>
      </c>
      <c r="D179" s="161"/>
      <c r="E179" s="161"/>
      <c r="F179" s="161"/>
      <c r="G179" s="161"/>
      <c r="H179" s="16"/>
      <c r="I179" s="16"/>
      <c r="J179" s="16"/>
      <c r="K179" s="16"/>
      <c r="L179" s="16"/>
      <c r="M179" s="16"/>
      <c r="N179" s="16"/>
      <c r="O179" s="16"/>
    </row>
    <row r="180" spans="2:17" s="2" customFormat="1" ht="18.649999999999999" hidden="1" customHeight="1" outlineLevel="1" thickBot="1" x14ac:dyDescent="0.4">
      <c r="C180" s="160"/>
      <c r="D180" s="161"/>
      <c r="E180" s="161"/>
      <c r="F180" s="161"/>
      <c r="G180" s="161"/>
      <c r="H180" s="16"/>
      <c r="I180" s="16"/>
      <c r="J180" s="16"/>
      <c r="K180" s="16"/>
      <c r="L180" s="16"/>
      <c r="M180" s="16"/>
      <c r="N180" s="16"/>
      <c r="O180" s="16"/>
    </row>
    <row r="181" spans="2:17" s="2" customFormat="1" ht="33" hidden="1" customHeight="1" outlineLevel="1" thickTop="1" x14ac:dyDescent="0.35">
      <c r="B181" s="163"/>
      <c r="C181" s="164" t="s">
        <v>147</v>
      </c>
      <c r="D181" s="165"/>
      <c r="E181" s="239">
        <f>I169</f>
        <v>0</v>
      </c>
      <c r="F181" s="165"/>
      <c r="G181" s="166"/>
      <c r="H181" s="166"/>
      <c r="I181" s="319">
        <f>L169</f>
        <v>0</v>
      </c>
      <c r="J181" s="319"/>
      <c r="K181" s="166"/>
      <c r="L181" s="166"/>
      <c r="M181" s="320">
        <f>T169</f>
        <v>0</v>
      </c>
      <c r="N181" s="320"/>
      <c r="O181" s="320"/>
      <c r="P181" s="167"/>
      <c r="Q181" s="168"/>
    </row>
    <row r="182" spans="2:17" s="2" customFormat="1" ht="33" hidden="1" customHeight="1" outlineLevel="1" thickBot="1" x14ac:dyDescent="0.4">
      <c r="B182" s="169"/>
      <c r="C182" s="170"/>
      <c r="D182" s="171"/>
      <c r="E182" s="170" t="s">
        <v>148</v>
      </c>
      <c r="F182" s="318" t="str">
        <f>IFERROR(((I181-E181)/ABS(E181)),"-")</f>
        <v>-</v>
      </c>
      <c r="G182" s="318"/>
      <c r="H182" s="172"/>
      <c r="I182" s="172"/>
      <c r="J182" s="172"/>
      <c r="K182" s="318" t="str">
        <f>IFERROR(((M181-I181)/ABS(I181)),"-")</f>
        <v>-</v>
      </c>
      <c r="L182" s="318"/>
      <c r="M182" s="318"/>
      <c r="N182" s="172"/>
      <c r="O182" s="172"/>
      <c r="P182" s="173"/>
      <c r="Q182" s="174"/>
    </row>
    <row r="183" spans="2:17" s="2" customFormat="1" ht="33" hidden="1" customHeight="1" outlineLevel="1" thickTop="1" x14ac:dyDescent="0.35">
      <c r="B183" s="163"/>
      <c r="C183" s="164" t="s">
        <v>149</v>
      </c>
      <c r="D183" s="165"/>
      <c r="E183" s="239">
        <f>I169-I170</f>
        <v>0</v>
      </c>
      <c r="F183" s="165"/>
      <c r="G183" s="166"/>
      <c r="H183" s="166"/>
      <c r="I183" s="319">
        <f>L169-L170</f>
        <v>0</v>
      </c>
      <c r="J183" s="319"/>
      <c r="K183" s="166"/>
      <c r="L183" s="166"/>
      <c r="M183" s="320">
        <f>T169-T170</f>
        <v>0</v>
      </c>
      <c r="N183" s="320"/>
      <c r="O183" s="320"/>
      <c r="P183" s="167"/>
      <c r="Q183" s="168"/>
    </row>
    <row r="184" spans="2:17" s="2" customFormat="1" ht="33" hidden="1" customHeight="1" outlineLevel="1" x14ac:dyDescent="0.35">
      <c r="B184" s="175"/>
      <c r="C184" s="160" t="s">
        <v>150</v>
      </c>
      <c r="D184" s="161"/>
      <c r="E184" s="160"/>
      <c r="F184" s="160"/>
      <c r="G184" s="16"/>
      <c r="H184" s="16"/>
      <c r="I184" s="16"/>
      <c r="J184" s="16"/>
      <c r="K184" s="16"/>
      <c r="L184" s="16"/>
      <c r="M184" s="16"/>
      <c r="N184" s="16"/>
      <c r="O184" s="16"/>
      <c r="Q184" s="176"/>
    </row>
    <row r="185" spans="2:17" s="2" customFormat="1" ht="33" hidden="1" customHeight="1" outlineLevel="1" thickBot="1" x14ac:dyDescent="0.4">
      <c r="B185" s="169"/>
      <c r="C185" s="170"/>
      <c r="D185" s="171"/>
      <c r="E185" s="170" t="s">
        <v>148</v>
      </c>
      <c r="F185" s="318" t="str">
        <f>IFERROR(((I183-E183)/ABS(E183)),"-")</f>
        <v>-</v>
      </c>
      <c r="G185" s="318"/>
      <c r="H185" s="172"/>
      <c r="I185" s="172"/>
      <c r="J185" s="172"/>
      <c r="K185" s="318" t="str">
        <f>IFERROR(((M183-I183)/ABS(I183)),"-")</f>
        <v>-</v>
      </c>
      <c r="L185" s="318"/>
      <c r="M185" s="318"/>
      <c r="N185" s="172"/>
      <c r="O185" s="172"/>
      <c r="P185" s="173"/>
      <c r="Q185" s="174"/>
    </row>
    <row r="186" spans="2:17" s="2" customFormat="1" ht="33" hidden="1" customHeight="1" outlineLevel="1" thickTop="1" x14ac:dyDescent="0.35">
      <c r="B186" s="163"/>
      <c r="C186" s="164" t="s">
        <v>151</v>
      </c>
      <c r="D186" s="165"/>
      <c r="E186" s="239">
        <f>I171</f>
        <v>0</v>
      </c>
      <c r="F186" s="165"/>
      <c r="G186" s="166"/>
      <c r="H186" s="166"/>
      <c r="I186" s="319">
        <f>L171</f>
        <v>0</v>
      </c>
      <c r="J186" s="319"/>
      <c r="K186" s="166"/>
      <c r="L186" s="166"/>
      <c r="M186" s="320">
        <f>T171</f>
        <v>0</v>
      </c>
      <c r="N186" s="320"/>
      <c r="O186" s="320"/>
      <c r="P186" s="167"/>
      <c r="Q186" s="168"/>
    </row>
    <row r="187" spans="2:17" s="2" customFormat="1" ht="33" hidden="1" customHeight="1" outlineLevel="1" thickBot="1" x14ac:dyDescent="0.4">
      <c r="B187" s="169"/>
      <c r="C187" s="170"/>
      <c r="D187" s="171"/>
      <c r="E187" s="170" t="s">
        <v>148</v>
      </c>
      <c r="F187" s="318" t="str">
        <f>IFERROR(((I186-E186)/ABS(E186)),"-")</f>
        <v>-</v>
      </c>
      <c r="G187" s="318"/>
      <c r="H187" s="172"/>
      <c r="I187" s="172"/>
      <c r="J187" s="172"/>
      <c r="K187" s="318" t="str">
        <f>IFERROR(((M186-I186)/ABS(I186)),"-")</f>
        <v>-</v>
      </c>
      <c r="L187" s="318"/>
      <c r="M187" s="318"/>
      <c r="N187" s="172"/>
      <c r="O187" s="172"/>
      <c r="P187" s="173"/>
      <c r="Q187" s="174"/>
    </row>
    <row r="188" spans="2:17" s="2" customFormat="1" ht="33" hidden="1" customHeight="1" outlineLevel="1" thickTop="1" x14ac:dyDescent="0.35">
      <c r="B188" s="163"/>
      <c r="C188" s="164" t="s">
        <v>152</v>
      </c>
      <c r="D188" s="165"/>
      <c r="E188" s="239">
        <f>I171+I172</f>
        <v>0</v>
      </c>
      <c r="F188" s="323" t="str">
        <f>IFERROR(TEXT((E188/E183),"+0%;-0%")&amp;" *","n/a*")</f>
        <v>n/a*</v>
      </c>
      <c r="G188" s="323"/>
      <c r="H188" s="166"/>
      <c r="I188" s="319">
        <f>L171+L172</f>
        <v>0</v>
      </c>
      <c r="J188" s="319"/>
      <c r="K188" s="323" t="str">
        <f>IFERROR(TEXT((I188/I183),"+0%;-0%")&amp;" *","n/a*")</f>
        <v>n/a*</v>
      </c>
      <c r="L188" s="323"/>
      <c r="M188" s="320">
        <f>T171+T172</f>
        <v>0</v>
      </c>
      <c r="N188" s="320"/>
      <c r="O188" s="320"/>
      <c r="P188" s="323" t="str">
        <f>IFERROR(TEXT((M188/M183),"+0%;-0%")&amp;" *","n/a*")</f>
        <v>n/a*</v>
      </c>
      <c r="Q188" s="324"/>
    </row>
    <row r="189" spans="2:17" s="2" customFormat="1" ht="33" hidden="1" customHeight="1" outlineLevel="1" x14ac:dyDescent="0.35">
      <c r="B189" s="175"/>
      <c r="C189" s="160" t="s">
        <v>153</v>
      </c>
      <c r="D189" s="161"/>
      <c r="E189" s="160"/>
      <c r="F189" s="160"/>
      <c r="G189" s="16"/>
      <c r="H189" s="16"/>
      <c r="I189" s="16"/>
      <c r="J189" s="16"/>
      <c r="K189" s="16"/>
      <c r="L189" s="16"/>
      <c r="M189" s="16"/>
      <c r="N189" s="16"/>
      <c r="O189" s="16"/>
      <c r="Q189" s="176"/>
    </row>
    <row r="190" spans="2:17" s="2" customFormat="1" ht="33" hidden="1" customHeight="1" outlineLevel="1" thickBot="1" x14ac:dyDescent="0.4">
      <c r="B190" s="169"/>
      <c r="C190" s="170"/>
      <c r="D190" s="171"/>
      <c r="E190" s="170" t="s">
        <v>148</v>
      </c>
      <c r="F190" s="318" t="str">
        <f>IFERROR(((I188-E188)/ABS(E188)),"-")</f>
        <v>-</v>
      </c>
      <c r="G190" s="318"/>
      <c r="H190" s="172"/>
      <c r="I190" s="172"/>
      <c r="J190" s="172"/>
      <c r="K190" s="318" t="str">
        <f>IFERROR(((M188-I188)/ABS(I188)),"-")</f>
        <v>-</v>
      </c>
      <c r="L190" s="318"/>
      <c r="M190" s="318"/>
      <c r="N190" s="172"/>
      <c r="O190" s="172"/>
      <c r="P190" s="173"/>
      <c r="Q190" s="174"/>
    </row>
    <row r="191" spans="2:17" s="2" customFormat="1" ht="33" hidden="1" customHeight="1" outlineLevel="1" thickTop="1" x14ac:dyDescent="0.35">
      <c r="B191" s="163"/>
      <c r="C191" s="164" t="s">
        <v>154</v>
      </c>
      <c r="D191" s="165"/>
      <c r="E191" s="239">
        <f>I169-I170-I171</f>
        <v>0</v>
      </c>
      <c r="F191" s="165"/>
      <c r="G191" s="166"/>
      <c r="H191" s="166"/>
      <c r="I191" s="319">
        <f>L169-L170-L171</f>
        <v>0</v>
      </c>
      <c r="J191" s="319"/>
      <c r="K191" s="166"/>
      <c r="L191" s="166"/>
      <c r="M191" s="320">
        <f>T169-T170-T171</f>
        <v>0</v>
      </c>
      <c r="N191" s="320"/>
      <c r="O191" s="320"/>
      <c r="P191" s="167"/>
      <c r="Q191" s="168"/>
    </row>
    <row r="192" spans="2:17" s="2" customFormat="1" ht="33" hidden="1" customHeight="1" outlineLevel="1" x14ac:dyDescent="0.35">
      <c r="B192" s="175"/>
      <c r="C192" s="160" t="s">
        <v>155</v>
      </c>
      <c r="D192" s="161"/>
      <c r="E192" s="160"/>
      <c r="F192" s="160"/>
      <c r="G192" s="16"/>
      <c r="H192" s="16"/>
      <c r="I192" s="16"/>
      <c r="J192" s="16"/>
      <c r="K192" s="16"/>
      <c r="L192" s="16"/>
      <c r="M192" s="16"/>
      <c r="N192" s="16"/>
      <c r="O192" s="16"/>
      <c r="Q192" s="176"/>
    </row>
    <row r="193" spans="2:21" s="2" customFormat="1" ht="33" hidden="1" customHeight="1" outlineLevel="1" thickBot="1" x14ac:dyDescent="0.4">
      <c r="B193" s="169"/>
      <c r="C193" s="170"/>
      <c r="D193" s="171"/>
      <c r="E193" s="170" t="s">
        <v>148</v>
      </c>
      <c r="F193" s="318" t="str">
        <f>IFERROR(((I191-E191)/ABS(E191)),"-")</f>
        <v>-</v>
      </c>
      <c r="G193" s="318"/>
      <c r="H193" s="172"/>
      <c r="I193" s="172"/>
      <c r="J193" s="172"/>
      <c r="K193" s="318" t="str">
        <f>IFERROR(((M191-I191)/ABS(I191)),"-")</f>
        <v>-</v>
      </c>
      <c r="L193" s="318"/>
      <c r="M193" s="318"/>
      <c r="N193" s="172"/>
      <c r="O193" s="172"/>
      <c r="P193" s="173"/>
      <c r="Q193" s="174"/>
    </row>
    <row r="194" spans="2:21" s="2" customFormat="1" ht="33" hidden="1" customHeight="1" outlineLevel="1" thickTop="1" x14ac:dyDescent="0.35">
      <c r="B194" s="163"/>
      <c r="C194" s="164" t="s">
        <v>143</v>
      </c>
      <c r="D194" s="165"/>
      <c r="E194" s="239">
        <f>I176</f>
        <v>0</v>
      </c>
      <c r="F194" s="321" t="str">
        <f>IFERROR(TEXT((E194/E183),"+0%;-0%")&amp;" **","n/a**")</f>
        <v>n/a**</v>
      </c>
      <c r="G194" s="321"/>
      <c r="H194" s="166"/>
      <c r="I194" s="319">
        <f>L176</f>
        <v>0</v>
      </c>
      <c r="J194" s="319"/>
      <c r="K194" s="321" t="str">
        <f>IFERROR(TEXT((I194/I183),"+0%;-0%")&amp;" **","n/a**")</f>
        <v>n/a**</v>
      </c>
      <c r="L194" s="321"/>
      <c r="M194" s="320">
        <f>T176</f>
        <v>0</v>
      </c>
      <c r="N194" s="320"/>
      <c r="O194" s="320"/>
      <c r="P194" s="321" t="str">
        <f>IFERROR(TEXT((M194/M183),"+0%;-0%")&amp;" **","n/a**")</f>
        <v>n/a**</v>
      </c>
      <c r="Q194" s="322"/>
    </row>
    <row r="195" spans="2:21" s="2" customFormat="1" ht="33" hidden="1" customHeight="1" outlineLevel="1" thickBot="1" x14ac:dyDescent="0.4">
      <c r="B195" s="169"/>
      <c r="C195" s="170"/>
      <c r="D195" s="171"/>
      <c r="E195" s="170" t="s">
        <v>148</v>
      </c>
      <c r="F195" s="318" t="str">
        <f>IFERROR(((I194-E194)/ABS(E194)),"-")</f>
        <v>-</v>
      </c>
      <c r="G195" s="318"/>
      <c r="H195" s="172"/>
      <c r="I195" s="172"/>
      <c r="J195" s="172"/>
      <c r="K195" s="318" t="str">
        <f>IFERROR(((M194-I194)/ABS(I194)),"-")</f>
        <v>-</v>
      </c>
      <c r="L195" s="318"/>
      <c r="M195" s="318"/>
      <c r="N195" s="172"/>
      <c r="O195" s="172"/>
      <c r="P195" s="173"/>
      <c r="Q195" s="174"/>
    </row>
    <row r="196" spans="2:21" s="2" customFormat="1" ht="18.649999999999999" hidden="1" customHeight="1" outlineLevel="1" thickTop="1" x14ac:dyDescent="0.35">
      <c r="B196" s="24"/>
      <c r="C196" s="24" t="s">
        <v>156</v>
      </c>
      <c r="D196" s="161"/>
      <c r="E196" s="161"/>
      <c r="F196" s="161"/>
      <c r="G196" s="16"/>
      <c r="H196" s="16"/>
      <c r="I196" s="16"/>
      <c r="J196" s="16"/>
      <c r="K196" s="16"/>
      <c r="L196" s="16"/>
      <c r="M196" s="16"/>
      <c r="N196" s="16"/>
      <c r="O196" s="16"/>
    </row>
    <row r="197" spans="2:21" ht="16.5" hidden="1" customHeight="1" outlineLevel="1" thickBot="1" x14ac:dyDescent="0.4"/>
    <row r="198" spans="2:21" s="2" customFormat="1" ht="21" customHeight="1" collapsed="1" thickTop="1" thickBot="1" x14ac:dyDescent="0.4">
      <c r="B198" s="155"/>
      <c r="C198" s="156" t="s">
        <v>105</v>
      </c>
      <c r="D198" s="330"/>
      <c r="E198" s="330"/>
      <c r="F198" s="330"/>
      <c r="G198" s="331" t="s">
        <v>107</v>
      </c>
      <c r="H198" s="331"/>
      <c r="I198" s="332"/>
      <c r="J198" s="333"/>
      <c r="K198" s="157"/>
      <c r="L198" s="197" t="s">
        <v>132</v>
      </c>
      <c r="M198" s="197"/>
      <c r="N198" s="197"/>
      <c r="O198" s="332"/>
      <c r="P198" s="333"/>
      <c r="Q198" s="158"/>
      <c r="S198" s="198" t="str">
        <f>IF(AND(ISBLANK(O198),(O200=YEAR_3)),ErrMsg_EnterAnnDate,"")</f>
        <v/>
      </c>
      <c r="T198" s="2" t="b">
        <f>O200=YEAR_3</f>
        <v>0</v>
      </c>
      <c r="U198" s="2" t="s">
        <v>133</v>
      </c>
    </row>
    <row r="199" spans="2:21" s="2" customFormat="1" ht="21" hidden="1" customHeight="1" outlineLevel="1" thickTop="1" thickBot="1" x14ac:dyDescent="0.4">
      <c r="B199" s="155"/>
      <c r="C199" s="159" t="s">
        <v>106</v>
      </c>
      <c r="D199" s="330"/>
      <c r="E199" s="330"/>
      <c r="F199" s="330"/>
      <c r="G199" s="331"/>
      <c r="H199" s="331"/>
      <c r="I199" s="331"/>
      <c r="J199" s="331"/>
      <c r="K199" s="157"/>
      <c r="L199" s="197"/>
      <c r="M199" s="197"/>
      <c r="N199" s="197"/>
      <c r="O199" s="334"/>
      <c r="P199" s="335"/>
      <c r="Q199" s="158"/>
      <c r="T199" s="201">
        <f>(
MONTH(O198)-1) +
ROUND((
(DAY(O198))/
(DAY(EOMONTH(O198,0)))
),2)</f>
        <v>0</v>
      </c>
      <c r="U199" s="2" t="s">
        <v>134</v>
      </c>
    </row>
    <row r="200" spans="2:21" s="2" customFormat="1" ht="24" hidden="1" customHeight="1" outlineLevel="1" thickTop="1" thickBot="1" x14ac:dyDescent="0.4">
      <c r="C200" s="160"/>
      <c r="D200" s="161"/>
      <c r="E200" s="161"/>
      <c r="F200" s="336" t="s">
        <v>135</v>
      </c>
      <c r="G200" s="336"/>
      <c r="H200" s="16"/>
      <c r="I200" s="337"/>
      <c r="J200" s="337"/>
      <c r="K200" s="16"/>
      <c r="L200" s="337"/>
      <c r="M200" s="337"/>
      <c r="N200" s="16"/>
      <c r="O200" s="337"/>
      <c r="P200" s="337"/>
      <c r="Q200" s="54"/>
      <c r="S200" s="198" t="str">
        <f>IF(OR(ISBLANK(I200),ISBLANK(L200)),ErrMsg_InputTwoYears,"")</f>
        <v>The first two columns must contain a year</v>
      </c>
    </row>
    <row r="201" spans="2:21" s="2" customFormat="1" ht="24" hidden="1" customHeight="1" outlineLevel="1" thickTop="1" thickBot="1" x14ac:dyDescent="0.4">
      <c r="C201" s="160" t="s">
        <v>136</v>
      </c>
      <c r="D201" s="161"/>
      <c r="E201" s="161"/>
      <c r="F201" s="161"/>
      <c r="G201" s="161"/>
      <c r="H201" s="16"/>
      <c r="I201" s="325"/>
      <c r="J201" s="325"/>
      <c r="K201" s="16"/>
      <c r="L201" s="325"/>
      <c r="M201" s="325"/>
      <c r="N201" s="16"/>
      <c r="O201" s="325"/>
      <c r="P201" s="325"/>
      <c r="T201" s="202">
        <f>IFERROR(IF(T198,O201*(12/T199),O201),0)</f>
        <v>0</v>
      </c>
      <c r="U201" s="2" t="s">
        <v>137</v>
      </c>
    </row>
    <row r="202" spans="2:21" s="2" customFormat="1" ht="24" hidden="1" customHeight="1" outlineLevel="1" thickTop="1" thickBot="1" x14ac:dyDescent="0.4">
      <c r="C202" s="160" t="s">
        <v>138</v>
      </c>
      <c r="D202" s="161"/>
      <c r="E202" s="161"/>
      <c r="F202" s="161"/>
      <c r="G202" s="161"/>
      <c r="H202" s="16"/>
      <c r="I202" s="325"/>
      <c r="J202" s="325"/>
      <c r="K202" s="16"/>
      <c r="L202" s="325"/>
      <c r="M202" s="325"/>
      <c r="N202" s="16"/>
      <c r="O202" s="325"/>
      <c r="P202" s="325"/>
      <c r="T202" s="202">
        <f>IFERROR(IF(T198,O202*(12/T199),O202),0)</f>
        <v>0</v>
      </c>
      <c r="U202" s="2" t="s">
        <v>137</v>
      </c>
    </row>
    <row r="203" spans="2:21" s="2" customFormat="1" ht="24" hidden="1" customHeight="1" outlineLevel="1" thickTop="1" thickBot="1" x14ac:dyDescent="0.4">
      <c r="C203" s="160" t="s">
        <v>139</v>
      </c>
      <c r="D203" s="161"/>
      <c r="E203" s="161"/>
      <c r="F203" s="161"/>
      <c r="G203" s="161"/>
      <c r="H203" s="16"/>
      <c r="I203" s="325"/>
      <c r="J203" s="325"/>
      <c r="K203" s="16"/>
      <c r="L203" s="325"/>
      <c r="M203" s="325"/>
      <c r="N203" s="16"/>
      <c r="O203" s="325"/>
      <c r="P203" s="325"/>
      <c r="T203" s="202">
        <f>IFERROR(IF(T198,O203*(12/T199),O203),0)</f>
        <v>0</v>
      </c>
      <c r="U203" s="2" t="s">
        <v>137</v>
      </c>
    </row>
    <row r="204" spans="2:21" s="2" customFormat="1" ht="24" hidden="1" customHeight="1" outlineLevel="1" thickTop="1" x14ac:dyDescent="0.35">
      <c r="C204" s="160" t="s">
        <v>140</v>
      </c>
      <c r="D204" s="161"/>
      <c r="E204" s="161"/>
      <c r="F204" s="161"/>
      <c r="G204" s="161"/>
      <c r="H204" s="16"/>
      <c r="I204" s="326"/>
      <c r="J204" s="326"/>
      <c r="K204" s="16"/>
      <c r="L204" s="326"/>
      <c r="M204" s="326"/>
      <c r="N204" s="16"/>
      <c r="O204" s="326"/>
      <c r="P204" s="326"/>
      <c r="T204" s="202">
        <f>IFERROR(IF(T198,O204*(12/T199),O204),0)</f>
        <v>0</v>
      </c>
      <c r="U204" s="2" t="s">
        <v>137</v>
      </c>
    </row>
    <row r="205" spans="2:21" s="2" customFormat="1" ht="17.5" hidden="1" customHeight="1" outlineLevel="1" x14ac:dyDescent="0.35">
      <c r="C205" s="160" t="s">
        <v>141</v>
      </c>
      <c r="D205" s="161"/>
      <c r="E205" s="161"/>
      <c r="F205" s="161"/>
      <c r="G205" s="161"/>
      <c r="H205" s="16"/>
      <c r="I205" s="16"/>
      <c r="J205" s="16"/>
      <c r="K205" s="16"/>
      <c r="L205" s="16"/>
      <c r="M205" s="16"/>
      <c r="N205" s="16"/>
      <c r="O205" s="16"/>
    </row>
    <row r="206" spans="2:21" s="2" customFormat="1" ht="17.5" hidden="1" customHeight="1" outlineLevel="1" x14ac:dyDescent="0.35">
      <c r="C206" s="160" t="s">
        <v>142</v>
      </c>
      <c r="D206" s="161"/>
      <c r="E206" s="161"/>
      <c r="F206" s="161"/>
      <c r="G206" s="161"/>
      <c r="H206" s="16"/>
      <c r="I206" s="16"/>
      <c r="J206" s="16"/>
      <c r="K206" s="16"/>
      <c r="L206" s="16"/>
      <c r="M206" s="16"/>
      <c r="N206" s="16"/>
      <c r="O206" s="16"/>
      <c r="T206" s="200"/>
    </row>
    <row r="207" spans="2:21" s="2" customFormat="1" ht="24" hidden="1" customHeight="1" outlineLevel="1" x14ac:dyDescent="0.35">
      <c r="C207" s="160"/>
      <c r="D207" s="161"/>
      <c r="E207" s="161"/>
      <c r="F207" s="161"/>
      <c r="G207" s="161"/>
      <c r="H207" s="16"/>
      <c r="I207" s="16"/>
      <c r="J207" s="16"/>
      <c r="K207" s="16"/>
      <c r="L207" s="16"/>
      <c r="M207" s="16"/>
      <c r="N207" s="16"/>
      <c r="O207" s="16"/>
    </row>
    <row r="208" spans="2:21" s="2" customFormat="1" ht="24" hidden="1" customHeight="1" outlineLevel="1" x14ac:dyDescent="0.35">
      <c r="C208" s="160" t="s">
        <v>143</v>
      </c>
      <c r="D208" s="161"/>
      <c r="E208" s="161"/>
      <c r="F208" s="161"/>
      <c r="G208" s="161"/>
      <c r="H208" s="16"/>
      <c r="I208" s="327"/>
      <c r="J208" s="327"/>
      <c r="K208" s="162"/>
      <c r="L208" s="327"/>
      <c r="M208" s="327"/>
      <c r="N208" s="162"/>
      <c r="O208" s="327"/>
      <c r="P208" s="327"/>
      <c r="Q208" s="240"/>
      <c r="T208" s="202">
        <f>IFERROR(IF(T198,O208*(12/T199),O208),0)</f>
        <v>0</v>
      </c>
      <c r="U208" s="2" t="s">
        <v>137</v>
      </c>
    </row>
    <row r="209" spans="2:17" s="2" customFormat="1" ht="18.649999999999999" hidden="1" customHeight="1" outlineLevel="1" x14ac:dyDescent="0.35">
      <c r="C209" s="160" t="s">
        <v>144</v>
      </c>
      <c r="D209" s="161"/>
      <c r="E209" s="161"/>
      <c r="F209" s="161"/>
      <c r="G209" s="161"/>
      <c r="H209" s="16"/>
      <c r="I209" s="240"/>
      <c r="J209" s="16"/>
      <c r="K209" s="16"/>
      <c r="L209" s="240"/>
      <c r="M209" s="16"/>
      <c r="N209" s="16"/>
      <c r="O209" s="240"/>
    </row>
    <row r="210" spans="2:17" s="2" customFormat="1" ht="18.649999999999999" hidden="1" customHeight="1" outlineLevel="1" x14ac:dyDescent="0.35">
      <c r="C210" s="160" t="s">
        <v>145</v>
      </c>
      <c r="D210" s="161"/>
      <c r="E210" s="161"/>
      <c r="F210" s="161"/>
      <c r="G210" s="161"/>
      <c r="H210" s="16"/>
      <c r="I210" s="16"/>
      <c r="J210" s="16"/>
      <c r="K210" s="16"/>
      <c r="L210" s="16"/>
      <c r="M210" s="16"/>
      <c r="N210" s="16"/>
      <c r="O210" s="16"/>
    </row>
    <row r="211" spans="2:17" s="2" customFormat="1" ht="18.649999999999999" hidden="1" customHeight="1" outlineLevel="1" x14ac:dyDescent="0.35">
      <c r="C211" s="160" t="s">
        <v>146</v>
      </c>
      <c r="D211" s="161"/>
      <c r="E211" s="161"/>
      <c r="F211" s="161"/>
      <c r="G211" s="161"/>
      <c r="H211" s="16"/>
      <c r="I211" s="16"/>
      <c r="J211" s="16"/>
      <c r="K211" s="16"/>
      <c r="L211" s="16"/>
      <c r="M211" s="16"/>
      <c r="N211" s="16"/>
      <c r="O211" s="16"/>
    </row>
    <row r="212" spans="2:17" s="2" customFormat="1" ht="18.649999999999999" hidden="1" customHeight="1" outlineLevel="1" thickBot="1" x14ac:dyDescent="0.4">
      <c r="C212" s="160"/>
      <c r="D212" s="161"/>
      <c r="E212" s="161"/>
      <c r="F212" s="161"/>
      <c r="G212" s="161"/>
      <c r="H212" s="16"/>
      <c r="I212" s="16"/>
      <c r="J212" s="16"/>
      <c r="K212" s="16"/>
      <c r="L212" s="16"/>
      <c r="M212" s="16"/>
      <c r="N212" s="16"/>
      <c r="O212" s="16"/>
    </row>
    <row r="213" spans="2:17" s="2" customFormat="1" ht="33" hidden="1" customHeight="1" outlineLevel="1" thickTop="1" x14ac:dyDescent="0.35">
      <c r="B213" s="163"/>
      <c r="C213" s="164" t="s">
        <v>147</v>
      </c>
      <c r="D213" s="165"/>
      <c r="E213" s="239">
        <f>I201</f>
        <v>0</v>
      </c>
      <c r="F213" s="165"/>
      <c r="G213" s="166"/>
      <c r="H213" s="166"/>
      <c r="I213" s="319">
        <f>L201</f>
        <v>0</v>
      </c>
      <c r="J213" s="319"/>
      <c r="K213" s="166"/>
      <c r="L213" s="166"/>
      <c r="M213" s="320">
        <f>T201</f>
        <v>0</v>
      </c>
      <c r="N213" s="320"/>
      <c r="O213" s="320"/>
      <c r="P213" s="167"/>
      <c r="Q213" s="168"/>
    </row>
    <row r="214" spans="2:17" s="2" customFormat="1" ht="33" hidden="1" customHeight="1" outlineLevel="1" thickBot="1" x14ac:dyDescent="0.4">
      <c r="B214" s="169"/>
      <c r="C214" s="170"/>
      <c r="D214" s="171"/>
      <c r="E214" s="170" t="s">
        <v>148</v>
      </c>
      <c r="F214" s="318" t="str">
        <f>IFERROR(((I213-E213)/ABS(E213)),"-")</f>
        <v>-</v>
      </c>
      <c r="G214" s="318"/>
      <c r="H214" s="172"/>
      <c r="I214" s="172"/>
      <c r="J214" s="172"/>
      <c r="K214" s="318" t="str">
        <f>IFERROR(((M213-I213)/ABS(I213)),"-")</f>
        <v>-</v>
      </c>
      <c r="L214" s="318"/>
      <c r="M214" s="318"/>
      <c r="N214" s="172"/>
      <c r="O214" s="172"/>
      <c r="P214" s="173"/>
      <c r="Q214" s="174"/>
    </row>
    <row r="215" spans="2:17" s="2" customFormat="1" ht="33" hidden="1" customHeight="1" outlineLevel="1" thickTop="1" x14ac:dyDescent="0.35">
      <c r="B215" s="163"/>
      <c r="C215" s="164" t="s">
        <v>149</v>
      </c>
      <c r="D215" s="165"/>
      <c r="E215" s="239">
        <f>I201-I202</f>
        <v>0</v>
      </c>
      <c r="F215" s="165"/>
      <c r="G215" s="166"/>
      <c r="H215" s="166"/>
      <c r="I215" s="319">
        <f>L201-L202</f>
        <v>0</v>
      </c>
      <c r="J215" s="319"/>
      <c r="K215" s="166"/>
      <c r="L215" s="166"/>
      <c r="M215" s="320">
        <f>T201-T202</f>
        <v>0</v>
      </c>
      <c r="N215" s="320"/>
      <c r="O215" s="320"/>
      <c r="P215" s="167"/>
      <c r="Q215" s="168"/>
    </row>
    <row r="216" spans="2:17" s="2" customFormat="1" ht="33" hidden="1" customHeight="1" outlineLevel="1" x14ac:dyDescent="0.35">
      <c r="B216" s="175"/>
      <c r="C216" s="160" t="s">
        <v>150</v>
      </c>
      <c r="D216" s="161"/>
      <c r="E216" s="160"/>
      <c r="F216" s="160"/>
      <c r="G216" s="16"/>
      <c r="H216" s="16"/>
      <c r="I216" s="16"/>
      <c r="J216" s="16"/>
      <c r="K216" s="16"/>
      <c r="L216" s="16"/>
      <c r="M216" s="16"/>
      <c r="N216" s="16"/>
      <c r="O216" s="16"/>
      <c r="Q216" s="176"/>
    </row>
    <row r="217" spans="2:17" s="2" customFormat="1" ht="33" hidden="1" customHeight="1" outlineLevel="1" thickBot="1" x14ac:dyDescent="0.4">
      <c r="B217" s="169"/>
      <c r="C217" s="170"/>
      <c r="D217" s="171"/>
      <c r="E217" s="170" t="s">
        <v>148</v>
      </c>
      <c r="F217" s="318" t="str">
        <f>IFERROR(((I215-E215)/ABS(E215)),"-")</f>
        <v>-</v>
      </c>
      <c r="G217" s="318"/>
      <c r="H217" s="172"/>
      <c r="I217" s="172"/>
      <c r="J217" s="172"/>
      <c r="K217" s="318" t="str">
        <f>IFERROR(((M215-I215)/ABS(I215)),"-")</f>
        <v>-</v>
      </c>
      <c r="L217" s="318"/>
      <c r="M217" s="318"/>
      <c r="N217" s="172"/>
      <c r="O217" s="172"/>
      <c r="P217" s="173"/>
      <c r="Q217" s="174"/>
    </row>
    <row r="218" spans="2:17" s="2" customFormat="1" ht="33" hidden="1" customHeight="1" outlineLevel="1" thickTop="1" x14ac:dyDescent="0.35">
      <c r="B218" s="163"/>
      <c r="C218" s="164" t="s">
        <v>151</v>
      </c>
      <c r="D218" s="165"/>
      <c r="E218" s="239">
        <f>I203</f>
        <v>0</v>
      </c>
      <c r="F218" s="165"/>
      <c r="G218" s="166"/>
      <c r="H218" s="166"/>
      <c r="I218" s="319">
        <f>L203</f>
        <v>0</v>
      </c>
      <c r="J218" s="319"/>
      <c r="K218" s="166"/>
      <c r="L218" s="166"/>
      <c r="M218" s="320">
        <f>T203</f>
        <v>0</v>
      </c>
      <c r="N218" s="320"/>
      <c r="O218" s="320"/>
      <c r="P218" s="167"/>
      <c r="Q218" s="168"/>
    </row>
    <row r="219" spans="2:17" s="2" customFormat="1" ht="33" hidden="1" customHeight="1" outlineLevel="1" thickBot="1" x14ac:dyDescent="0.4">
      <c r="B219" s="169"/>
      <c r="C219" s="170"/>
      <c r="D219" s="171"/>
      <c r="E219" s="170" t="s">
        <v>148</v>
      </c>
      <c r="F219" s="318" t="str">
        <f>IFERROR(((I218-E218)/ABS(E218)),"-")</f>
        <v>-</v>
      </c>
      <c r="G219" s="318"/>
      <c r="H219" s="172"/>
      <c r="I219" s="172"/>
      <c r="J219" s="172"/>
      <c r="K219" s="318" t="str">
        <f>IFERROR(((M218-I218)/ABS(I218)),"-")</f>
        <v>-</v>
      </c>
      <c r="L219" s="318"/>
      <c r="M219" s="318"/>
      <c r="N219" s="172"/>
      <c r="O219" s="172"/>
      <c r="P219" s="173"/>
      <c r="Q219" s="174"/>
    </row>
    <row r="220" spans="2:17" s="2" customFormat="1" ht="33" hidden="1" customHeight="1" outlineLevel="1" thickTop="1" x14ac:dyDescent="0.35">
      <c r="B220" s="163"/>
      <c r="C220" s="164" t="s">
        <v>152</v>
      </c>
      <c r="D220" s="165"/>
      <c r="E220" s="239">
        <f>I203+I204</f>
        <v>0</v>
      </c>
      <c r="F220" s="323" t="str">
        <f>IFERROR(TEXT((E220/E215),"+0%;-0%")&amp;" *","n/a*")</f>
        <v>n/a*</v>
      </c>
      <c r="G220" s="323"/>
      <c r="H220" s="166"/>
      <c r="I220" s="319">
        <f>L203+L204</f>
        <v>0</v>
      </c>
      <c r="J220" s="319"/>
      <c r="K220" s="323" t="str">
        <f>IFERROR(TEXT((I220/I215),"+0%;-0%")&amp;" *","n/a*")</f>
        <v>n/a*</v>
      </c>
      <c r="L220" s="323"/>
      <c r="M220" s="320">
        <f>T203+T204</f>
        <v>0</v>
      </c>
      <c r="N220" s="320"/>
      <c r="O220" s="320"/>
      <c r="P220" s="323" t="str">
        <f>IFERROR(TEXT((M220/M215),"+0%;-0%")&amp;" *","n/a*")</f>
        <v>n/a*</v>
      </c>
      <c r="Q220" s="324"/>
    </row>
    <row r="221" spans="2:17" s="2" customFormat="1" ht="33" hidden="1" customHeight="1" outlineLevel="1" x14ac:dyDescent="0.35">
      <c r="B221" s="175"/>
      <c r="C221" s="160" t="s">
        <v>153</v>
      </c>
      <c r="D221" s="161"/>
      <c r="E221" s="160"/>
      <c r="F221" s="160"/>
      <c r="G221" s="16"/>
      <c r="H221" s="16"/>
      <c r="I221" s="16"/>
      <c r="J221" s="16"/>
      <c r="K221" s="16"/>
      <c r="L221" s="16"/>
      <c r="M221" s="16"/>
      <c r="N221" s="16"/>
      <c r="O221" s="16"/>
      <c r="Q221" s="176"/>
    </row>
    <row r="222" spans="2:17" s="2" customFormat="1" ht="33" hidden="1" customHeight="1" outlineLevel="1" thickBot="1" x14ac:dyDescent="0.4">
      <c r="B222" s="169"/>
      <c r="C222" s="170"/>
      <c r="D222" s="171"/>
      <c r="E222" s="170" t="s">
        <v>148</v>
      </c>
      <c r="F222" s="318" t="str">
        <f>IFERROR(((I220-E220)/ABS(E220)),"-")</f>
        <v>-</v>
      </c>
      <c r="G222" s="318"/>
      <c r="H222" s="172"/>
      <c r="I222" s="172"/>
      <c r="J222" s="172"/>
      <c r="K222" s="318" t="str">
        <f>IFERROR(((M220-I220)/ABS(I220)),"-")</f>
        <v>-</v>
      </c>
      <c r="L222" s="318"/>
      <c r="M222" s="318"/>
      <c r="N222" s="172"/>
      <c r="O222" s="172"/>
      <c r="P222" s="173"/>
      <c r="Q222" s="174"/>
    </row>
    <row r="223" spans="2:17" s="2" customFormat="1" ht="33" hidden="1" customHeight="1" outlineLevel="1" thickTop="1" x14ac:dyDescent="0.35">
      <c r="B223" s="163"/>
      <c r="C223" s="164" t="s">
        <v>154</v>
      </c>
      <c r="D223" s="165"/>
      <c r="E223" s="239">
        <f>I201-I202-I203</f>
        <v>0</v>
      </c>
      <c r="F223" s="165"/>
      <c r="G223" s="166"/>
      <c r="H223" s="166"/>
      <c r="I223" s="319">
        <f>L201-L202-L203</f>
        <v>0</v>
      </c>
      <c r="J223" s="319"/>
      <c r="K223" s="166"/>
      <c r="L223" s="166"/>
      <c r="M223" s="320">
        <f>T201-T202-T203</f>
        <v>0</v>
      </c>
      <c r="N223" s="320"/>
      <c r="O223" s="320"/>
      <c r="P223" s="167"/>
      <c r="Q223" s="168"/>
    </row>
    <row r="224" spans="2:17" s="2" customFormat="1" ht="33" hidden="1" customHeight="1" outlineLevel="1" x14ac:dyDescent="0.35">
      <c r="B224" s="175"/>
      <c r="C224" s="160" t="s">
        <v>155</v>
      </c>
      <c r="D224" s="161"/>
      <c r="E224" s="160"/>
      <c r="F224" s="160"/>
      <c r="G224" s="16"/>
      <c r="H224" s="16"/>
      <c r="I224" s="16"/>
      <c r="J224" s="16"/>
      <c r="K224" s="16"/>
      <c r="L224" s="16"/>
      <c r="M224" s="16"/>
      <c r="N224" s="16"/>
      <c r="O224" s="16"/>
      <c r="Q224" s="176"/>
    </row>
    <row r="225" spans="2:21" s="2" customFormat="1" ht="33" hidden="1" customHeight="1" outlineLevel="1" thickBot="1" x14ac:dyDescent="0.4">
      <c r="B225" s="169"/>
      <c r="C225" s="170"/>
      <c r="D225" s="171"/>
      <c r="E225" s="170" t="s">
        <v>148</v>
      </c>
      <c r="F225" s="318" t="str">
        <f>IFERROR(((I223-E223)/ABS(E223)),"-")</f>
        <v>-</v>
      </c>
      <c r="G225" s="318"/>
      <c r="H225" s="172"/>
      <c r="I225" s="172"/>
      <c r="J225" s="172"/>
      <c r="K225" s="318" t="str">
        <f>IFERROR(((M223-I223)/ABS(I223)),"-")</f>
        <v>-</v>
      </c>
      <c r="L225" s="318"/>
      <c r="M225" s="318"/>
      <c r="N225" s="172"/>
      <c r="O225" s="172"/>
      <c r="P225" s="173"/>
      <c r="Q225" s="174"/>
    </row>
    <row r="226" spans="2:21" s="2" customFormat="1" ht="33" hidden="1" customHeight="1" outlineLevel="1" thickTop="1" x14ac:dyDescent="0.35">
      <c r="B226" s="163"/>
      <c r="C226" s="164" t="s">
        <v>143</v>
      </c>
      <c r="D226" s="165"/>
      <c r="E226" s="239">
        <f>I208</f>
        <v>0</v>
      </c>
      <c r="F226" s="321" t="str">
        <f>IFERROR(TEXT((E226/E215),"+0%;-0%")&amp;" **","n/a**")</f>
        <v>n/a**</v>
      </c>
      <c r="G226" s="321"/>
      <c r="H226" s="166"/>
      <c r="I226" s="319">
        <f>L208</f>
        <v>0</v>
      </c>
      <c r="J226" s="319"/>
      <c r="K226" s="321" t="str">
        <f>IFERROR(TEXT((I226/I215),"+0%;-0%")&amp;" **","n/a**")</f>
        <v>n/a**</v>
      </c>
      <c r="L226" s="321"/>
      <c r="M226" s="320">
        <f>T208</f>
        <v>0</v>
      </c>
      <c r="N226" s="320"/>
      <c r="O226" s="320"/>
      <c r="P226" s="321" t="str">
        <f>IFERROR(TEXT((M226/M215),"+0%;-0%")&amp;" **","n/a**")</f>
        <v>n/a**</v>
      </c>
      <c r="Q226" s="322"/>
    </row>
    <row r="227" spans="2:21" s="2" customFormat="1" ht="33" hidden="1" customHeight="1" outlineLevel="1" thickBot="1" x14ac:dyDescent="0.4">
      <c r="B227" s="169"/>
      <c r="C227" s="170"/>
      <c r="D227" s="171"/>
      <c r="E227" s="170" t="s">
        <v>148</v>
      </c>
      <c r="F227" s="318" t="str">
        <f>IFERROR(((I226-E226)/ABS(E226)),"-")</f>
        <v>-</v>
      </c>
      <c r="G227" s="318"/>
      <c r="H227" s="172"/>
      <c r="I227" s="172"/>
      <c r="J227" s="172"/>
      <c r="K227" s="318" t="str">
        <f>IFERROR(((M226-I226)/ABS(I226)),"-")</f>
        <v>-</v>
      </c>
      <c r="L227" s="318"/>
      <c r="M227" s="318"/>
      <c r="N227" s="172"/>
      <c r="O227" s="172"/>
      <c r="P227" s="173"/>
      <c r="Q227" s="174"/>
    </row>
    <row r="228" spans="2:21" s="2" customFormat="1" ht="18.649999999999999" hidden="1" customHeight="1" outlineLevel="1" thickTop="1" x14ac:dyDescent="0.35">
      <c r="B228" s="24"/>
      <c r="C228" s="24" t="s">
        <v>156</v>
      </c>
      <c r="D228" s="161"/>
      <c r="E228" s="161"/>
      <c r="F228" s="161"/>
      <c r="G228" s="16"/>
      <c r="H228" s="16"/>
      <c r="I228" s="16"/>
      <c r="J228" s="16"/>
      <c r="K228" s="16"/>
      <c r="L228" s="16"/>
      <c r="M228" s="16"/>
      <c r="N228" s="16"/>
      <c r="O228" s="16"/>
    </row>
    <row r="229" spans="2:21" ht="16.5" hidden="1" customHeight="1" outlineLevel="1" thickBot="1" x14ac:dyDescent="0.4"/>
    <row r="230" spans="2:21" s="2" customFormat="1" ht="21" customHeight="1" collapsed="1" thickTop="1" thickBot="1" x14ac:dyDescent="0.4">
      <c r="B230" s="155"/>
      <c r="C230" s="156" t="s">
        <v>105</v>
      </c>
      <c r="D230" s="330"/>
      <c r="E230" s="330"/>
      <c r="F230" s="330"/>
      <c r="G230" s="331" t="s">
        <v>107</v>
      </c>
      <c r="H230" s="331"/>
      <c r="I230" s="332"/>
      <c r="J230" s="333"/>
      <c r="K230" s="157"/>
      <c r="L230" s="197" t="s">
        <v>132</v>
      </c>
      <c r="M230" s="197"/>
      <c r="N230" s="197"/>
      <c r="O230" s="332"/>
      <c r="P230" s="333"/>
      <c r="Q230" s="158"/>
      <c r="S230" s="198" t="str">
        <f>IF(AND(ISBLANK(O230),(O232=YEAR_3)),ErrMsg_EnterAnnDate,"")</f>
        <v/>
      </c>
      <c r="T230" s="2" t="b">
        <f>O232=YEAR_3</f>
        <v>0</v>
      </c>
      <c r="U230" s="2" t="s">
        <v>133</v>
      </c>
    </row>
    <row r="231" spans="2:21" s="2" customFormat="1" ht="21" hidden="1" customHeight="1" outlineLevel="1" thickTop="1" thickBot="1" x14ac:dyDescent="0.4">
      <c r="B231" s="155"/>
      <c r="C231" s="159" t="s">
        <v>106</v>
      </c>
      <c r="D231" s="330"/>
      <c r="E231" s="330"/>
      <c r="F231" s="330"/>
      <c r="G231" s="331"/>
      <c r="H231" s="331"/>
      <c r="I231" s="331"/>
      <c r="J231" s="331"/>
      <c r="K231" s="157"/>
      <c r="L231" s="197"/>
      <c r="M231" s="197"/>
      <c r="N231" s="197"/>
      <c r="O231" s="334"/>
      <c r="P231" s="335"/>
      <c r="Q231" s="158"/>
      <c r="T231" s="201">
        <f>(
MONTH(O230)-1) +
ROUND((
(DAY(O230))/
(DAY(EOMONTH(O230,0)))
),2)</f>
        <v>0</v>
      </c>
      <c r="U231" s="2" t="s">
        <v>134</v>
      </c>
    </row>
    <row r="232" spans="2:21" s="2" customFormat="1" ht="24" hidden="1" customHeight="1" outlineLevel="1" thickTop="1" thickBot="1" x14ac:dyDescent="0.4">
      <c r="C232" s="160"/>
      <c r="D232" s="161"/>
      <c r="E232" s="161"/>
      <c r="F232" s="328" t="s">
        <v>135</v>
      </c>
      <c r="G232" s="328"/>
      <c r="H232" s="16"/>
      <c r="I232" s="329"/>
      <c r="J232" s="329"/>
      <c r="K232" s="16"/>
      <c r="L232" s="329"/>
      <c r="M232" s="329"/>
      <c r="N232" s="16"/>
      <c r="O232" s="329"/>
      <c r="P232" s="329"/>
      <c r="Q232" s="54"/>
      <c r="S232" s="198" t="str">
        <f>IF(OR(ISBLANK(I232),ISBLANK(L232)),ErrMsg_InputTwoYears,"")</f>
        <v>The first two columns must contain a year</v>
      </c>
    </row>
    <row r="233" spans="2:21" s="2" customFormat="1" ht="24" hidden="1" customHeight="1" outlineLevel="1" thickTop="1" thickBot="1" x14ac:dyDescent="0.4">
      <c r="C233" s="160" t="s">
        <v>136</v>
      </c>
      <c r="D233" s="161"/>
      <c r="E233" s="161"/>
      <c r="F233" s="161"/>
      <c r="G233" s="161"/>
      <c r="H233" s="16"/>
      <c r="I233" s="325"/>
      <c r="J233" s="325"/>
      <c r="K233" s="16"/>
      <c r="L233" s="325"/>
      <c r="M233" s="325"/>
      <c r="N233" s="16"/>
      <c r="O233" s="325"/>
      <c r="P233" s="325"/>
      <c r="T233" s="202">
        <f>IFERROR(IF(T230,O233*(12/T231),O233),0)</f>
        <v>0</v>
      </c>
      <c r="U233" s="2" t="s">
        <v>137</v>
      </c>
    </row>
    <row r="234" spans="2:21" s="2" customFormat="1" ht="24" hidden="1" customHeight="1" outlineLevel="1" thickTop="1" thickBot="1" x14ac:dyDescent="0.4">
      <c r="C234" s="160" t="s">
        <v>138</v>
      </c>
      <c r="D234" s="161"/>
      <c r="E234" s="161"/>
      <c r="F234" s="161"/>
      <c r="G234" s="161"/>
      <c r="H234" s="16"/>
      <c r="I234" s="325"/>
      <c r="J234" s="325"/>
      <c r="K234" s="16"/>
      <c r="L234" s="325"/>
      <c r="M234" s="325"/>
      <c r="N234" s="16"/>
      <c r="O234" s="325"/>
      <c r="P234" s="325"/>
      <c r="T234" s="202">
        <f>IFERROR(IF(T230,O234*(12/T231),O234),0)</f>
        <v>0</v>
      </c>
      <c r="U234" s="2" t="s">
        <v>137</v>
      </c>
    </row>
    <row r="235" spans="2:21" s="2" customFormat="1" ht="24" hidden="1" customHeight="1" outlineLevel="1" thickTop="1" thickBot="1" x14ac:dyDescent="0.4">
      <c r="C235" s="160" t="s">
        <v>139</v>
      </c>
      <c r="D235" s="161"/>
      <c r="E235" s="161"/>
      <c r="F235" s="161"/>
      <c r="G235" s="161"/>
      <c r="H235" s="16"/>
      <c r="I235" s="325"/>
      <c r="J235" s="325"/>
      <c r="K235" s="16"/>
      <c r="L235" s="325"/>
      <c r="M235" s="325"/>
      <c r="N235" s="16"/>
      <c r="O235" s="325"/>
      <c r="P235" s="325"/>
      <c r="T235" s="202">
        <f>IFERROR(IF(T230,O235*(12/T231),O235),0)</f>
        <v>0</v>
      </c>
      <c r="U235" s="2" t="s">
        <v>137</v>
      </c>
    </row>
    <row r="236" spans="2:21" s="2" customFormat="1" ht="24" hidden="1" customHeight="1" outlineLevel="1" thickTop="1" x14ac:dyDescent="0.35">
      <c r="C236" s="160" t="s">
        <v>140</v>
      </c>
      <c r="D236" s="161"/>
      <c r="E236" s="161"/>
      <c r="F236" s="161"/>
      <c r="G236" s="161"/>
      <c r="H236" s="16"/>
      <c r="I236" s="326"/>
      <c r="J236" s="326"/>
      <c r="K236" s="16"/>
      <c r="L236" s="326"/>
      <c r="M236" s="326"/>
      <c r="N236" s="16"/>
      <c r="O236" s="326"/>
      <c r="P236" s="326"/>
      <c r="T236" s="202">
        <f>IFERROR(IF(T230,O236*(12/T231),O236),0)</f>
        <v>0</v>
      </c>
      <c r="U236" s="2" t="s">
        <v>137</v>
      </c>
    </row>
    <row r="237" spans="2:21" s="2" customFormat="1" ht="17.5" hidden="1" customHeight="1" outlineLevel="1" x14ac:dyDescent="0.35">
      <c r="C237" s="160" t="s">
        <v>141</v>
      </c>
      <c r="D237" s="161"/>
      <c r="E237" s="161"/>
      <c r="F237" s="161"/>
      <c r="G237" s="161"/>
      <c r="H237" s="16"/>
      <c r="I237" s="16"/>
      <c r="J237" s="16"/>
      <c r="K237" s="16"/>
      <c r="L237" s="16"/>
      <c r="M237" s="16"/>
      <c r="N237" s="16"/>
      <c r="O237" s="16"/>
    </row>
    <row r="238" spans="2:21" s="2" customFormat="1" ht="17.5" hidden="1" customHeight="1" outlineLevel="1" x14ac:dyDescent="0.35">
      <c r="C238" s="160" t="s">
        <v>142</v>
      </c>
      <c r="D238" s="161"/>
      <c r="E238" s="161"/>
      <c r="F238" s="161"/>
      <c r="G238" s="161"/>
      <c r="H238" s="16"/>
      <c r="I238" s="16"/>
      <c r="J238" s="16"/>
      <c r="K238" s="16"/>
      <c r="L238" s="16"/>
      <c r="M238" s="16"/>
      <c r="N238" s="16"/>
      <c r="O238" s="16"/>
      <c r="T238" s="200"/>
    </row>
    <row r="239" spans="2:21" s="2" customFormat="1" ht="24" hidden="1" customHeight="1" outlineLevel="1" x14ac:dyDescent="0.35">
      <c r="C239" s="160"/>
      <c r="D239" s="161"/>
      <c r="E239" s="161"/>
      <c r="F239" s="161"/>
      <c r="G239" s="161"/>
      <c r="H239" s="16"/>
      <c r="I239" s="16"/>
      <c r="J239" s="16"/>
      <c r="K239" s="16"/>
      <c r="L239" s="16"/>
      <c r="M239" s="16"/>
      <c r="N239" s="16"/>
      <c r="O239" s="16"/>
    </row>
    <row r="240" spans="2:21" s="2" customFormat="1" ht="24" hidden="1" customHeight="1" outlineLevel="1" x14ac:dyDescent="0.35">
      <c r="C240" s="160" t="s">
        <v>143</v>
      </c>
      <c r="D240" s="161"/>
      <c r="E240" s="161"/>
      <c r="F240" s="161"/>
      <c r="G240" s="161"/>
      <c r="H240" s="16"/>
      <c r="I240" s="327"/>
      <c r="J240" s="327"/>
      <c r="K240" s="162"/>
      <c r="L240" s="327"/>
      <c r="M240" s="327"/>
      <c r="N240" s="162"/>
      <c r="O240" s="327"/>
      <c r="P240" s="327"/>
      <c r="Q240" s="240"/>
      <c r="T240" s="202">
        <f>IFERROR(IF(T230,O240*(12/T231),O240),0)</f>
        <v>0</v>
      </c>
      <c r="U240" s="2" t="s">
        <v>137</v>
      </c>
    </row>
    <row r="241" spans="2:17" s="2" customFormat="1" ht="18.649999999999999" hidden="1" customHeight="1" outlineLevel="1" x14ac:dyDescent="0.35">
      <c r="C241" s="160" t="s">
        <v>144</v>
      </c>
      <c r="D241" s="161"/>
      <c r="E241" s="161"/>
      <c r="F241" s="161"/>
      <c r="G241" s="161"/>
      <c r="H241" s="16"/>
      <c r="I241" s="240"/>
      <c r="J241" s="16"/>
      <c r="K241" s="16"/>
      <c r="L241" s="240"/>
      <c r="M241" s="16"/>
      <c r="N241" s="16"/>
      <c r="O241" s="240"/>
    </row>
    <row r="242" spans="2:17" s="2" customFormat="1" ht="18.649999999999999" hidden="1" customHeight="1" outlineLevel="1" x14ac:dyDescent="0.35">
      <c r="C242" s="160" t="s">
        <v>145</v>
      </c>
      <c r="D242" s="161"/>
      <c r="E242" s="161"/>
      <c r="F242" s="161"/>
      <c r="G242" s="161"/>
      <c r="H242" s="16"/>
      <c r="I242" s="16"/>
      <c r="J242" s="16"/>
      <c r="K242" s="16"/>
      <c r="L242" s="16"/>
      <c r="M242" s="16"/>
      <c r="N242" s="16"/>
      <c r="O242" s="16"/>
    </row>
    <row r="243" spans="2:17" s="2" customFormat="1" ht="18.649999999999999" hidden="1" customHeight="1" outlineLevel="1" x14ac:dyDescent="0.35">
      <c r="C243" s="160" t="s">
        <v>146</v>
      </c>
      <c r="D243" s="161"/>
      <c r="E243" s="161"/>
      <c r="F243" s="161"/>
      <c r="G243" s="161"/>
      <c r="H243" s="16"/>
      <c r="I243" s="16"/>
      <c r="J243" s="16"/>
      <c r="K243" s="16"/>
      <c r="L243" s="16"/>
      <c r="M243" s="16"/>
      <c r="N243" s="16"/>
      <c r="O243" s="16"/>
    </row>
    <row r="244" spans="2:17" s="2" customFormat="1" ht="18.649999999999999" hidden="1" customHeight="1" outlineLevel="1" thickBot="1" x14ac:dyDescent="0.4">
      <c r="C244" s="160"/>
      <c r="D244" s="161"/>
      <c r="E244" s="161"/>
      <c r="F244" s="161"/>
      <c r="G244" s="161"/>
      <c r="H244" s="16"/>
      <c r="I244" s="16"/>
      <c r="J244" s="16"/>
      <c r="K244" s="16"/>
      <c r="L244" s="16"/>
      <c r="M244" s="16"/>
      <c r="N244" s="16"/>
      <c r="O244" s="16"/>
    </row>
    <row r="245" spans="2:17" s="2" customFormat="1" ht="33" hidden="1" customHeight="1" outlineLevel="1" thickTop="1" x14ac:dyDescent="0.35">
      <c r="B245" s="163"/>
      <c r="C245" s="164" t="s">
        <v>147</v>
      </c>
      <c r="D245" s="165"/>
      <c r="E245" s="239">
        <f>I233</f>
        <v>0</v>
      </c>
      <c r="F245" s="165"/>
      <c r="G245" s="166"/>
      <c r="H245" s="166"/>
      <c r="I245" s="319">
        <f>L233</f>
        <v>0</v>
      </c>
      <c r="J245" s="319"/>
      <c r="K245" s="166"/>
      <c r="L245" s="166"/>
      <c r="M245" s="320">
        <f>T233</f>
        <v>0</v>
      </c>
      <c r="N245" s="320"/>
      <c r="O245" s="320"/>
      <c r="P245" s="167"/>
      <c r="Q245" s="168"/>
    </row>
    <row r="246" spans="2:17" s="2" customFormat="1" ht="33" hidden="1" customHeight="1" outlineLevel="1" thickBot="1" x14ac:dyDescent="0.4">
      <c r="B246" s="169"/>
      <c r="C246" s="170"/>
      <c r="D246" s="171"/>
      <c r="E246" s="170" t="s">
        <v>148</v>
      </c>
      <c r="F246" s="318" t="str">
        <f>IFERROR(((I245-E245)/ABS(E245)),"-")</f>
        <v>-</v>
      </c>
      <c r="G246" s="318"/>
      <c r="H246" s="172"/>
      <c r="I246" s="172"/>
      <c r="J246" s="172"/>
      <c r="K246" s="318" t="str">
        <f>IFERROR(((M245-I245)/ABS(I245)),"-")</f>
        <v>-</v>
      </c>
      <c r="L246" s="318"/>
      <c r="M246" s="318"/>
      <c r="N246" s="172"/>
      <c r="O246" s="172"/>
      <c r="P246" s="173"/>
      <c r="Q246" s="174"/>
    </row>
    <row r="247" spans="2:17" s="2" customFormat="1" ht="33" hidden="1" customHeight="1" outlineLevel="1" thickTop="1" x14ac:dyDescent="0.35">
      <c r="B247" s="163"/>
      <c r="C247" s="164" t="s">
        <v>149</v>
      </c>
      <c r="D247" s="165"/>
      <c r="E247" s="239">
        <f>I233-I234</f>
        <v>0</v>
      </c>
      <c r="F247" s="165"/>
      <c r="G247" s="166"/>
      <c r="H247" s="166"/>
      <c r="I247" s="319">
        <f>L233-L234</f>
        <v>0</v>
      </c>
      <c r="J247" s="319"/>
      <c r="K247" s="166"/>
      <c r="L247" s="166"/>
      <c r="M247" s="320">
        <f>T233-T234</f>
        <v>0</v>
      </c>
      <c r="N247" s="320"/>
      <c r="O247" s="320"/>
      <c r="P247" s="167"/>
      <c r="Q247" s="168"/>
    </row>
    <row r="248" spans="2:17" s="2" customFormat="1" ht="33" hidden="1" customHeight="1" outlineLevel="1" x14ac:dyDescent="0.35">
      <c r="B248" s="175"/>
      <c r="C248" s="160" t="s">
        <v>150</v>
      </c>
      <c r="D248" s="161"/>
      <c r="E248" s="160"/>
      <c r="F248" s="160"/>
      <c r="G248" s="16"/>
      <c r="H248" s="16"/>
      <c r="I248" s="16"/>
      <c r="J248" s="16"/>
      <c r="K248" s="16"/>
      <c r="L248" s="16"/>
      <c r="M248" s="16"/>
      <c r="N248" s="16"/>
      <c r="O248" s="16"/>
      <c r="Q248" s="176"/>
    </row>
    <row r="249" spans="2:17" s="2" customFormat="1" ht="33" hidden="1" customHeight="1" outlineLevel="1" thickBot="1" x14ac:dyDescent="0.4">
      <c r="B249" s="169"/>
      <c r="C249" s="170"/>
      <c r="D249" s="171"/>
      <c r="E249" s="170" t="s">
        <v>148</v>
      </c>
      <c r="F249" s="318" t="str">
        <f>IFERROR(((I247-E247)/ABS(E247)),"-")</f>
        <v>-</v>
      </c>
      <c r="G249" s="318"/>
      <c r="H249" s="172"/>
      <c r="I249" s="172"/>
      <c r="J249" s="172"/>
      <c r="K249" s="318" t="str">
        <f>IFERROR(((M247-I247)/ABS(I247)),"-")</f>
        <v>-</v>
      </c>
      <c r="L249" s="318"/>
      <c r="M249" s="318"/>
      <c r="N249" s="172"/>
      <c r="O249" s="172"/>
      <c r="P249" s="173"/>
      <c r="Q249" s="174"/>
    </row>
    <row r="250" spans="2:17" s="2" customFormat="1" ht="33" hidden="1" customHeight="1" outlineLevel="1" thickTop="1" x14ac:dyDescent="0.35">
      <c r="B250" s="163"/>
      <c r="C250" s="164" t="s">
        <v>151</v>
      </c>
      <c r="D250" s="165"/>
      <c r="E250" s="239">
        <f>I235</f>
        <v>0</v>
      </c>
      <c r="F250" s="165"/>
      <c r="G250" s="166"/>
      <c r="H250" s="166"/>
      <c r="I250" s="319">
        <f>L235</f>
        <v>0</v>
      </c>
      <c r="J250" s="319"/>
      <c r="K250" s="166"/>
      <c r="L250" s="166"/>
      <c r="M250" s="320">
        <f>T235</f>
        <v>0</v>
      </c>
      <c r="N250" s="320"/>
      <c r="O250" s="320"/>
      <c r="P250" s="167"/>
      <c r="Q250" s="168"/>
    </row>
    <row r="251" spans="2:17" s="2" customFormat="1" ht="33" hidden="1" customHeight="1" outlineLevel="1" thickBot="1" x14ac:dyDescent="0.4">
      <c r="B251" s="169"/>
      <c r="C251" s="170"/>
      <c r="D251" s="171"/>
      <c r="E251" s="170" t="s">
        <v>148</v>
      </c>
      <c r="F251" s="318" t="str">
        <f>IFERROR(((I250-E250)/ABS(E250)),"-")</f>
        <v>-</v>
      </c>
      <c r="G251" s="318"/>
      <c r="H251" s="172"/>
      <c r="I251" s="172"/>
      <c r="J251" s="172"/>
      <c r="K251" s="318" t="str">
        <f>IFERROR(((M250-I250)/ABS(I250)),"-")</f>
        <v>-</v>
      </c>
      <c r="L251" s="318"/>
      <c r="M251" s="318"/>
      <c r="N251" s="172"/>
      <c r="O251" s="172"/>
      <c r="P251" s="173"/>
      <c r="Q251" s="174"/>
    </row>
    <row r="252" spans="2:17" s="2" customFormat="1" ht="33" hidden="1" customHeight="1" outlineLevel="1" thickTop="1" x14ac:dyDescent="0.35">
      <c r="B252" s="163"/>
      <c r="C252" s="164" t="s">
        <v>152</v>
      </c>
      <c r="D252" s="165"/>
      <c r="E252" s="239">
        <f>I235+I236</f>
        <v>0</v>
      </c>
      <c r="F252" s="323" t="str">
        <f>IFERROR(TEXT((E252/E247),"+0%;-0%")&amp;" *","n/a*")</f>
        <v>n/a*</v>
      </c>
      <c r="G252" s="323"/>
      <c r="H252" s="166"/>
      <c r="I252" s="319">
        <f>L235+L236</f>
        <v>0</v>
      </c>
      <c r="J252" s="319"/>
      <c r="K252" s="323" t="str">
        <f>IFERROR(TEXT((I252/I247),"+0%;-0%")&amp;" *","n/a*")</f>
        <v>n/a*</v>
      </c>
      <c r="L252" s="323"/>
      <c r="M252" s="320">
        <f>T235+T236</f>
        <v>0</v>
      </c>
      <c r="N252" s="320"/>
      <c r="O252" s="320"/>
      <c r="P252" s="323" t="str">
        <f>IFERROR(TEXT((M252/M247),"+0%;-0%")&amp;" *","n/a*")</f>
        <v>n/a*</v>
      </c>
      <c r="Q252" s="324"/>
    </row>
    <row r="253" spans="2:17" s="2" customFormat="1" ht="33" hidden="1" customHeight="1" outlineLevel="1" x14ac:dyDescent="0.35">
      <c r="B253" s="175"/>
      <c r="C253" s="160" t="s">
        <v>153</v>
      </c>
      <c r="D253" s="161"/>
      <c r="E253" s="160"/>
      <c r="F253" s="160"/>
      <c r="G253" s="16"/>
      <c r="H253" s="16"/>
      <c r="I253" s="16"/>
      <c r="J253" s="16"/>
      <c r="K253" s="16"/>
      <c r="L253" s="16"/>
      <c r="M253" s="16"/>
      <c r="N253" s="16"/>
      <c r="O253" s="16"/>
      <c r="Q253" s="176"/>
    </row>
    <row r="254" spans="2:17" s="2" customFormat="1" ht="33" hidden="1" customHeight="1" outlineLevel="1" thickBot="1" x14ac:dyDescent="0.4">
      <c r="B254" s="169"/>
      <c r="C254" s="170"/>
      <c r="D254" s="171"/>
      <c r="E254" s="170" t="s">
        <v>148</v>
      </c>
      <c r="F254" s="318" t="str">
        <f>IFERROR(((I252-E252)/ABS(E252)),"-")</f>
        <v>-</v>
      </c>
      <c r="G254" s="318"/>
      <c r="H254" s="172"/>
      <c r="I254" s="172"/>
      <c r="J254" s="172"/>
      <c r="K254" s="318" t="str">
        <f>IFERROR(((M252-I252)/ABS(I252)),"-")</f>
        <v>-</v>
      </c>
      <c r="L254" s="318"/>
      <c r="M254" s="318"/>
      <c r="N254" s="172"/>
      <c r="O254" s="172"/>
      <c r="P254" s="173"/>
      <c r="Q254" s="174"/>
    </row>
    <row r="255" spans="2:17" s="2" customFormat="1" ht="33" hidden="1" customHeight="1" outlineLevel="1" thickTop="1" x14ac:dyDescent="0.35">
      <c r="B255" s="163"/>
      <c r="C255" s="164" t="s">
        <v>154</v>
      </c>
      <c r="D255" s="165"/>
      <c r="E255" s="239">
        <f>I233-I234-I235</f>
        <v>0</v>
      </c>
      <c r="F255" s="165"/>
      <c r="G255" s="166"/>
      <c r="H255" s="166"/>
      <c r="I255" s="319">
        <f>L233-L234-L235</f>
        <v>0</v>
      </c>
      <c r="J255" s="319"/>
      <c r="K255" s="166"/>
      <c r="L255" s="166"/>
      <c r="M255" s="320">
        <f>T233-T234-T235</f>
        <v>0</v>
      </c>
      <c r="N255" s="320"/>
      <c r="O255" s="320"/>
      <c r="P255" s="167"/>
      <c r="Q255" s="168"/>
    </row>
    <row r="256" spans="2:17" s="2" customFormat="1" ht="33" hidden="1" customHeight="1" outlineLevel="1" x14ac:dyDescent="0.35">
      <c r="B256" s="175"/>
      <c r="C256" s="160" t="s">
        <v>155</v>
      </c>
      <c r="D256" s="161"/>
      <c r="E256" s="160"/>
      <c r="F256" s="160"/>
      <c r="G256" s="16"/>
      <c r="H256" s="16"/>
      <c r="I256" s="16"/>
      <c r="J256" s="16"/>
      <c r="K256" s="16"/>
      <c r="L256" s="16"/>
      <c r="M256" s="16"/>
      <c r="N256" s="16"/>
      <c r="O256" s="16"/>
      <c r="Q256" s="176"/>
    </row>
    <row r="257" spans="2:21" s="2" customFormat="1" ht="33" hidden="1" customHeight="1" outlineLevel="1" thickBot="1" x14ac:dyDescent="0.4">
      <c r="B257" s="169"/>
      <c r="C257" s="170"/>
      <c r="D257" s="171"/>
      <c r="E257" s="170" t="s">
        <v>148</v>
      </c>
      <c r="F257" s="318" t="str">
        <f>IFERROR(((I255-E255)/ABS(E255)),"-")</f>
        <v>-</v>
      </c>
      <c r="G257" s="318"/>
      <c r="H257" s="172"/>
      <c r="I257" s="172"/>
      <c r="J257" s="172"/>
      <c r="K257" s="318" t="str">
        <f>IFERROR(((M255-I255)/ABS(I255)),"-")</f>
        <v>-</v>
      </c>
      <c r="L257" s="318"/>
      <c r="M257" s="318"/>
      <c r="N257" s="172"/>
      <c r="O257" s="172"/>
      <c r="P257" s="173"/>
      <c r="Q257" s="174"/>
    </row>
    <row r="258" spans="2:21" s="2" customFormat="1" ht="33" hidden="1" customHeight="1" outlineLevel="1" thickTop="1" x14ac:dyDescent="0.35">
      <c r="B258" s="163"/>
      <c r="C258" s="164" t="s">
        <v>143</v>
      </c>
      <c r="D258" s="165"/>
      <c r="E258" s="239">
        <f>I240</f>
        <v>0</v>
      </c>
      <c r="F258" s="321" t="str">
        <f>IFERROR(TEXT((E258/E247),"+0%;-0%")&amp;" **","n/a**")</f>
        <v>n/a**</v>
      </c>
      <c r="G258" s="321"/>
      <c r="H258" s="166"/>
      <c r="I258" s="319">
        <f>L240</f>
        <v>0</v>
      </c>
      <c r="J258" s="319"/>
      <c r="K258" s="321" t="str">
        <f>IFERROR(TEXT((I258/I247),"+0%;-0%")&amp;" **","n/a**")</f>
        <v>n/a**</v>
      </c>
      <c r="L258" s="321"/>
      <c r="M258" s="320">
        <f>T240</f>
        <v>0</v>
      </c>
      <c r="N258" s="320"/>
      <c r="O258" s="320"/>
      <c r="P258" s="321" t="str">
        <f>IFERROR(TEXT((M258/M247),"+0%;-0%")&amp;" **","n/a**")</f>
        <v>n/a**</v>
      </c>
      <c r="Q258" s="322"/>
    </row>
    <row r="259" spans="2:21" s="2" customFormat="1" ht="33" hidden="1" customHeight="1" outlineLevel="1" thickBot="1" x14ac:dyDescent="0.4">
      <c r="B259" s="169"/>
      <c r="C259" s="170"/>
      <c r="D259" s="171"/>
      <c r="E259" s="170" t="s">
        <v>148</v>
      </c>
      <c r="F259" s="318" t="str">
        <f>IFERROR(((I258-E258)/ABS(E258)),"-")</f>
        <v>-</v>
      </c>
      <c r="G259" s="318"/>
      <c r="H259" s="172"/>
      <c r="I259" s="172"/>
      <c r="J259" s="172"/>
      <c r="K259" s="318" t="str">
        <f>IFERROR(((M258-I258)/ABS(I258)),"-")</f>
        <v>-</v>
      </c>
      <c r="L259" s="318"/>
      <c r="M259" s="318"/>
      <c r="N259" s="172"/>
      <c r="O259" s="172"/>
      <c r="P259" s="173"/>
      <c r="Q259" s="174"/>
    </row>
    <row r="260" spans="2:21" s="2" customFormat="1" ht="18.649999999999999" hidden="1" customHeight="1" outlineLevel="1" thickTop="1" x14ac:dyDescent="0.35">
      <c r="B260" s="24"/>
      <c r="C260" s="24" t="s">
        <v>156</v>
      </c>
      <c r="D260" s="161"/>
      <c r="E260" s="161"/>
      <c r="F260" s="161"/>
      <c r="G260" s="16"/>
      <c r="H260" s="16"/>
      <c r="I260" s="16"/>
      <c r="J260" s="16"/>
      <c r="K260" s="16"/>
      <c r="L260" s="16"/>
      <c r="M260" s="16"/>
      <c r="N260" s="16"/>
      <c r="O260" s="16"/>
    </row>
    <row r="261" spans="2:21" ht="16.5" hidden="1" customHeight="1" outlineLevel="1" thickBot="1" x14ac:dyDescent="0.4"/>
    <row r="262" spans="2:21" s="2" customFormat="1" ht="21" customHeight="1" collapsed="1" thickTop="1" thickBot="1" x14ac:dyDescent="0.4">
      <c r="B262" s="155"/>
      <c r="C262" s="156" t="s">
        <v>105</v>
      </c>
      <c r="D262" s="330"/>
      <c r="E262" s="330"/>
      <c r="F262" s="330"/>
      <c r="G262" s="331" t="s">
        <v>107</v>
      </c>
      <c r="H262" s="331"/>
      <c r="I262" s="332"/>
      <c r="J262" s="333"/>
      <c r="K262" s="157"/>
      <c r="L262" s="197" t="s">
        <v>132</v>
      </c>
      <c r="M262" s="197"/>
      <c r="N262" s="197"/>
      <c r="O262" s="332"/>
      <c r="P262" s="333"/>
      <c r="Q262" s="158"/>
      <c r="S262" s="198" t="str">
        <f>IF(AND(ISBLANK(O262),(O264=YEAR_3)),ErrMsg_EnterAnnDate,"")</f>
        <v/>
      </c>
      <c r="T262" s="2" t="b">
        <f>O264=YEAR_3</f>
        <v>0</v>
      </c>
      <c r="U262" s="2" t="s">
        <v>133</v>
      </c>
    </row>
    <row r="263" spans="2:21" s="2" customFormat="1" ht="21" hidden="1" customHeight="1" outlineLevel="1" thickTop="1" thickBot="1" x14ac:dyDescent="0.4">
      <c r="B263" s="155"/>
      <c r="C263" s="159" t="s">
        <v>106</v>
      </c>
      <c r="D263" s="330"/>
      <c r="E263" s="330"/>
      <c r="F263" s="330"/>
      <c r="G263" s="331"/>
      <c r="H263" s="331"/>
      <c r="I263" s="331"/>
      <c r="J263" s="331"/>
      <c r="K263" s="157"/>
      <c r="L263" s="197"/>
      <c r="M263" s="197"/>
      <c r="N263" s="197"/>
      <c r="O263" s="334"/>
      <c r="P263" s="335"/>
      <c r="Q263" s="158"/>
      <c r="T263" s="201">
        <f>(
MONTH(O262)-1) +
ROUND((
(DAY(O262))/
(DAY(EOMONTH(O262,0)))
),2)</f>
        <v>0</v>
      </c>
      <c r="U263" s="2" t="s">
        <v>134</v>
      </c>
    </row>
    <row r="264" spans="2:21" s="2" customFormat="1" ht="24" hidden="1" customHeight="1" outlineLevel="1" thickTop="1" thickBot="1" x14ac:dyDescent="0.4">
      <c r="C264" s="160"/>
      <c r="D264" s="161"/>
      <c r="E264" s="161"/>
      <c r="F264" s="336" t="s">
        <v>135</v>
      </c>
      <c r="G264" s="336"/>
      <c r="H264" s="16"/>
      <c r="I264" s="337"/>
      <c r="J264" s="337"/>
      <c r="K264" s="16"/>
      <c r="L264" s="337"/>
      <c r="M264" s="337"/>
      <c r="N264" s="16"/>
      <c r="O264" s="337"/>
      <c r="P264" s="337"/>
      <c r="Q264" s="54"/>
      <c r="S264" s="198" t="str">
        <f>IF(OR(ISBLANK(I264),ISBLANK(L264)),ErrMsg_InputTwoYears,"")</f>
        <v>The first two columns must contain a year</v>
      </c>
    </row>
    <row r="265" spans="2:21" s="2" customFormat="1" ht="24" hidden="1" customHeight="1" outlineLevel="1" thickTop="1" thickBot="1" x14ac:dyDescent="0.4">
      <c r="C265" s="160" t="s">
        <v>136</v>
      </c>
      <c r="D265" s="161"/>
      <c r="E265" s="161"/>
      <c r="F265" s="161"/>
      <c r="G265" s="161"/>
      <c r="H265" s="16"/>
      <c r="I265" s="325"/>
      <c r="J265" s="325"/>
      <c r="K265" s="16"/>
      <c r="L265" s="325"/>
      <c r="M265" s="325"/>
      <c r="N265" s="16"/>
      <c r="O265" s="325"/>
      <c r="P265" s="325"/>
      <c r="T265" s="202">
        <f>IFERROR(IF(T262,O265*(12/T263),O265),0)</f>
        <v>0</v>
      </c>
      <c r="U265" s="2" t="s">
        <v>137</v>
      </c>
    </row>
    <row r="266" spans="2:21" s="2" customFormat="1" ht="24" hidden="1" customHeight="1" outlineLevel="1" thickTop="1" thickBot="1" x14ac:dyDescent="0.4">
      <c r="C266" s="160" t="s">
        <v>138</v>
      </c>
      <c r="D266" s="161"/>
      <c r="E266" s="161"/>
      <c r="F266" s="161"/>
      <c r="G266" s="161"/>
      <c r="H266" s="16"/>
      <c r="I266" s="325"/>
      <c r="J266" s="325"/>
      <c r="K266" s="16"/>
      <c r="L266" s="325"/>
      <c r="M266" s="325"/>
      <c r="N266" s="16"/>
      <c r="O266" s="325"/>
      <c r="P266" s="325"/>
      <c r="T266" s="202">
        <f>IFERROR(IF(T262,O266*(12/T263),O266),0)</f>
        <v>0</v>
      </c>
      <c r="U266" s="2" t="s">
        <v>137</v>
      </c>
    </row>
    <row r="267" spans="2:21" s="2" customFormat="1" ht="24" hidden="1" customHeight="1" outlineLevel="1" thickTop="1" thickBot="1" x14ac:dyDescent="0.4">
      <c r="C267" s="160" t="s">
        <v>139</v>
      </c>
      <c r="D267" s="161"/>
      <c r="E267" s="161"/>
      <c r="F267" s="161"/>
      <c r="G267" s="161"/>
      <c r="H267" s="16"/>
      <c r="I267" s="325"/>
      <c r="J267" s="325"/>
      <c r="K267" s="16"/>
      <c r="L267" s="325"/>
      <c r="M267" s="325"/>
      <c r="N267" s="16"/>
      <c r="O267" s="325"/>
      <c r="P267" s="325"/>
      <c r="T267" s="202">
        <f>IFERROR(IF(T262,O267*(12/T263),O267),0)</f>
        <v>0</v>
      </c>
      <c r="U267" s="2" t="s">
        <v>137</v>
      </c>
    </row>
    <row r="268" spans="2:21" s="2" customFormat="1" ht="24" hidden="1" customHeight="1" outlineLevel="1" thickTop="1" x14ac:dyDescent="0.35">
      <c r="C268" s="160" t="s">
        <v>140</v>
      </c>
      <c r="D268" s="161"/>
      <c r="E268" s="161"/>
      <c r="F268" s="161"/>
      <c r="G268" s="161"/>
      <c r="H268" s="16"/>
      <c r="I268" s="326"/>
      <c r="J268" s="326"/>
      <c r="K268" s="16"/>
      <c r="L268" s="326"/>
      <c r="M268" s="326"/>
      <c r="N268" s="16"/>
      <c r="O268" s="326"/>
      <c r="P268" s="326"/>
      <c r="T268" s="202">
        <f>IFERROR(IF(T262,O268*(12/T263),O268),0)</f>
        <v>0</v>
      </c>
      <c r="U268" s="2" t="s">
        <v>137</v>
      </c>
    </row>
    <row r="269" spans="2:21" s="2" customFormat="1" ht="17.5" hidden="1" customHeight="1" outlineLevel="1" x14ac:dyDescent="0.35">
      <c r="C269" s="160" t="s">
        <v>141</v>
      </c>
      <c r="D269" s="161"/>
      <c r="E269" s="161"/>
      <c r="F269" s="161"/>
      <c r="G269" s="161"/>
      <c r="H269" s="16"/>
      <c r="I269" s="16"/>
      <c r="J269" s="16"/>
      <c r="K269" s="16"/>
      <c r="L269" s="16"/>
      <c r="M269" s="16"/>
      <c r="N269" s="16"/>
      <c r="O269" s="16"/>
    </row>
    <row r="270" spans="2:21" s="2" customFormat="1" ht="17.5" hidden="1" customHeight="1" outlineLevel="1" x14ac:dyDescent="0.35">
      <c r="C270" s="160" t="s">
        <v>142</v>
      </c>
      <c r="D270" s="161"/>
      <c r="E270" s="161"/>
      <c r="F270" s="161"/>
      <c r="G270" s="161"/>
      <c r="H270" s="16"/>
      <c r="I270" s="16"/>
      <c r="J270" s="16"/>
      <c r="K270" s="16"/>
      <c r="L270" s="16"/>
      <c r="M270" s="16"/>
      <c r="N270" s="16"/>
      <c r="O270" s="16"/>
      <c r="T270" s="200"/>
    </row>
    <row r="271" spans="2:21" s="2" customFormat="1" ht="24" hidden="1" customHeight="1" outlineLevel="1" x14ac:dyDescent="0.35">
      <c r="C271" s="160"/>
      <c r="D271" s="161"/>
      <c r="E271" s="161"/>
      <c r="F271" s="161"/>
      <c r="G271" s="161"/>
      <c r="H271" s="16"/>
      <c r="I271" s="16"/>
      <c r="J271" s="16"/>
      <c r="K271" s="16"/>
      <c r="L271" s="16"/>
      <c r="M271" s="16"/>
      <c r="N271" s="16"/>
      <c r="O271" s="16"/>
    </row>
    <row r="272" spans="2:21" s="2" customFormat="1" ht="24" hidden="1" customHeight="1" outlineLevel="1" x14ac:dyDescent="0.35">
      <c r="C272" s="160" t="s">
        <v>143</v>
      </c>
      <c r="D272" s="161"/>
      <c r="E272" s="161"/>
      <c r="F272" s="161"/>
      <c r="G272" s="161"/>
      <c r="H272" s="16"/>
      <c r="I272" s="327"/>
      <c r="J272" s="327"/>
      <c r="K272" s="162"/>
      <c r="L272" s="327"/>
      <c r="M272" s="327"/>
      <c r="N272" s="162"/>
      <c r="O272" s="327"/>
      <c r="P272" s="327"/>
      <c r="Q272" s="240"/>
      <c r="T272" s="202">
        <f>IFERROR(IF(T262,O272*(12/T263),O272),0)</f>
        <v>0</v>
      </c>
      <c r="U272" s="2" t="s">
        <v>137</v>
      </c>
    </row>
    <row r="273" spans="2:17" s="2" customFormat="1" ht="18.649999999999999" hidden="1" customHeight="1" outlineLevel="1" x14ac:dyDescent="0.35">
      <c r="C273" s="160" t="s">
        <v>144</v>
      </c>
      <c r="D273" s="161"/>
      <c r="E273" s="161"/>
      <c r="F273" s="161"/>
      <c r="G273" s="161"/>
      <c r="H273" s="16"/>
      <c r="I273" s="240"/>
      <c r="J273" s="16"/>
      <c r="K273" s="16"/>
      <c r="L273" s="240"/>
      <c r="M273" s="16"/>
      <c r="N273" s="16"/>
      <c r="O273" s="240"/>
    </row>
    <row r="274" spans="2:17" s="2" customFormat="1" ht="18.649999999999999" hidden="1" customHeight="1" outlineLevel="1" x14ac:dyDescent="0.35">
      <c r="C274" s="160" t="s">
        <v>145</v>
      </c>
      <c r="D274" s="161"/>
      <c r="E274" s="161"/>
      <c r="F274" s="161"/>
      <c r="G274" s="161"/>
      <c r="H274" s="16"/>
      <c r="I274" s="16"/>
      <c r="J274" s="16"/>
      <c r="K274" s="16"/>
      <c r="L274" s="16"/>
      <c r="M274" s="16"/>
      <c r="N274" s="16"/>
      <c r="O274" s="16"/>
    </row>
    <row r="275" spans="2:17" s="2" customFormat="1" ht="18.649999999999999" hidden="1" customHeight="1" outlineLevel="1" x14ac:dyDescent="0.35">
      <c r="C275" s="160" t="s">
        <v>146</v>
      </c>
      <c r="D275" s="161"/>
      <c r="E275" s="161"/>
      <c r="F275" s="161"/>
      <c r="G275" s="161"/>
      <c r="H275" s="16"/>
      <c r="I275" s="16"/>
      <c r="J275" s="16"/>
      <c r="K275" s="16"/>
      <c r="L275" s="16"/>
      <c r="M275" s="16"/>
      <c r="N275" s="16"/>
      <c r="O275" s="16"/>
    </row>
    <row r="276" spans="2:17" s="2" customFormat="1" ht="18.649999999999999" hidden="1" customHeight="1" outlineLevel="1" thickBot="1" x14ac:dyDescent="0.4">
      <c r="C276" s="160"/>
      <c r="D276" s="161"/>
      <c r="E276" s="161"/>
      <c r="F276" s="161"/>
      <c r="G276" s="161"/>
      <c r="H276" s="16"/>
      <c r="I276" s="16"/>
      <c r="J276" s="16"/>
      <c r="K276" s="16"/>
      <c r="L276" s="16"/>
      <c r="M276" s="16"/>
      <c r="N276" s="16"/>
      <c r="O276" s="16"/>
    </row>
    <row r="277" spans="2:17" s="2" customFormat="1" ht="33" hidden="1" customHeight="1" outlineLevel="1" thickTop="1" x14ac:dyDescent="0.35">
      <c r="B277" s="163"/>
      <c r="C277" s="164" t="s">
        <v>147</v>
      </c>
      <c r="D277" s="165"/>
      <c r="E277" s="239">
        <f>I265</f>
        <v>0</v>
      </c>
      <c r="F277" s="165"/>
      <c r="G277" s="166"/>
      <c r="H277" s="166"/>
      <c r="I277" s="319">
        <f>L265</f>
        <v>0</v>
      </c>
      <c r="J277" s="319"/>
      <c r="K277" s="166"/>
      <c r="L277" s="166"/>
      <c r="M277" s="320">
        <f>T265</f>
        <v>0</v>
      </c>
      <c r="N277" s="320"/>
      <c r="O277" s="320"/>
      <c r="P277" s="167"/>
      <c r="Q277" s="168"/>
    </row>
    <row r="278" spans="2:17" s="2" customFormat="1" ht="33" hidden="1" customHeight="1" outlineLevel="1" thickBot="1" x14ac:dyDescent="0.4">
      <c r="B278" s="169"/>
      <c r="C278" s="170"/>
      <c r="D278" s="171"/>
      <c r="E278" s="170" t="s">
        <v>148</v>
      </c>
      <c r="F278" s="318" t="str">
        <f>IFERROR(((I277-E277)/ABS(E277)),"-")</f>
        <v>-</v>
      </c>
      <c r="G278" s="318"/>
      <c r="H278" s="172"/>
      <c r="I278" s="172"/>
      <c r="J278" s="172"/>
      <c r="K278" s="318" t="str">
        <f>IFERROR(((M277-I277)/ABS(I277)),"-")</f>
        <v>-</v>
      </c>
      <c r="L278" s="318"/>
      <c r="M278" s="318"/>
      <c r="N278" s="172"/>
      <c r="O278" s="172"/>
      <c r="P278" s="173"/>
      <c r="Q278" s="174"/>
    </row>
    <row r="279" spans="2:17" s="2" customFormat="1" ht="33" hidden="1" customHeight="1" outlineLevel="1" thickTop="1" x14ac:dyDescent="0.35">
      <c r="B279" s="163"/>
      <c r="C279" s="164" t="s">
        <v>149</v>
      </c>
      <c r="D279" s="165"/>
      <c r="E279" s="239">
        <f>I265-I266</f>
        <v>0</v>
      </c>
      <c r="F279" s="165"/>
      <c r="G279" s="166"/>
      <c r="H279" s="166"/>
      <c r="I279" s="319">
        <f>L265-L266</f>
        <v>0</v>
      </c>
      <c r="J279" s="319"/>
      <c r="K279" s="166"/>
      <c r="L279" s="166"/>
      <c r="M279" s="320">
        <f>T265-T266</f>
        <v>0</v>
      </c>
      <c r="N279" s="320"/>
      <c r="O279" s="320"/>
      <c r="P279" s="167"/>
      <c r="Q279" s="168"/>
    </row>
    <row r="280" spans="2:17" s="2" customFormat="1" ht="33" hidden="1" customHeight="1" outlineLevel="1" x14ac:dyDescent="0.35">
      <c r="B280" s="175"/>
      <c r="C280" s="160" t="s">
        <v>150</v>
      </c>
      <c r="D280" s="161"/>
      <c r="E280" s="160"/>
      <c r="F280" s="160"/>
      <c r="G280" s="16"/>
      <c r="H280" s="16"/>
      <c r="I280" s="16"/>
      <c r="J280" s="16"/>
      <c r="K280" s="16"/>
      <c r="L280" s="16"/>
      <c r="M280" s="16"/>
      <c r="N280" s="16"/>
      <c r="O280" s="16"/>
      <c r="Q280" s="176"/>
    </row>
    <row r="281" spans="2:17" s="2" customFormat="1" ht="33" hidden="1" customHeight="1" outlineLevel="1" thickBot="1" x14ac:dyDescent="0.4">
      <c r="B281" s="169"/>
      <c r="C281" s="170"/>
      <c r="D281" s="171"/>
      <c r="E281" s="170" t="s">
        <v>148</v>
      </c>
      <c r="F281" s="318" t="str">
        <f>IFERROR(((I279-E279)/ABS(E279)),"-")</f>
        <v>-</v>
      </c>
      <c r="G281" s="318"/>
      <c r="H281" s="172"/>
      <c r="I281" s="172"/>
      <c r="J281" s="172"/>
      <c r="K281" s="318" t="str">
        <f>IFERROR(((M279-I279)/ABS(I279)),"-")</f>
        <v>-</v>
      </c>
      <c r="L281" s="318"/>
      <c r="M281" s="318"/>
      <c r="N281" s="172"/>
      <c r="O281" s="172"/>
      <c r="P281" s="173"/>
      <c r="Q281" s="174"/>
    </row>
    <row r="282" spans="2:17" s="2" customFormat="1" ht="33" hidden="1" customHeight="1" outlineLevel="1" thickTop="1" x14ac:dyDescent="0.35">
      <c r="B282" s="163"/>
      <c r="C282" s="164" t="s">
        <v>151</v>
      </c>
      <c r="D282" s="165"/>
      <c r="E282" s="239">
        <f>I267</f>
        <v>0</v>
      </c>
      <c r="F282" s="165"/>
      <c r="G282" s="166"/>
      <c r="H282" s="166"/>
      <c r="I282" s="319">
        <f>L267</f>
        <v>0</v>
      </c>
      <c r="J282" s="319"/>
      <c r="K282" s="166"/>
      <c r="L282" s="166"/>
      <c r="M282" s="320">
        <f>T267</f>
        <v>0</v>
      </c>
      <c r="N282" s="320"/>
      <c r="O282" s="320"/>
      <c r="P282" s="167"/>
      <c r="Q282" s="168"/>
    </row>
    <row r="283" spans="2:17" s="2" customFormat="1" ht="33" hidden="1" customHeight="1" outlineLevel="1" thickBot="1" x14ac:dyDescent="0.4">
      <c r="B283" s="169"/>
      <c r="C283" s="170"/>
      <c r="D283" s="171"/>
      <c r="E283" s="170" t="s">
        <v>148</v>
      </c>
      <c r="F283" s="318" t="str">
        <f>IFERROR(((I282-E282)/ABS(E282)),"-")</f>
        <v>-</v>
      </c>
      <c r="G283" s="318"/>
      <c r="H283" s="172"/>
      <c r="I283" s="172"/>
      <c r="J283" s="172"/>
      <c r="K283" s="318" t="str">
        <f>IFERROR(((M282-I282)/ABS(I282)),"-")</f>
        <v>-</v>
      </c>
      <c r="L283" s="318"/>
      <c r="M283" s="318"/>
      <c r="N283" s="172"/>
      <c r="O283" s="172"/>
      <c r="P283" s="173"/>
      <c r="Q283" s="174"/>
    </row>
    <row r="284" spans="2:17" s="2" customFormat="1" ht="33" hidden="1" customHeight="1" outlineLevel="1" thickTop="1" x14ac:dyDescent="0.35">
      <c r="B284" s="163"/>
      <c r="C284" s="164" t="s">
        <v>152</v>
      </c>
      <c r="D284" s="165"/>
      <c r="E284" s="239">
        <f>I267+I268</f>
        <v>0</v>
      </c>
      <c r="F284" s="323" t="str">
        <f>IFERROR(TEXT((E284/E279),"+0%;-0%")&amp;" *","n/a*")</f>
        <v>n/a*</v>
      </c>
      <c r="G284" s="323"/>
      <c r="H284" s="166"/>
      <c r="I284" s="319">
        <f>L267+L268</f>
        <v>0</v>
      </c>
      <c r="J284" s="319"/>
      <c r="K284" s="323" t="str">
        <f>IFERROR(TEXT((I284/I279),"+0%;-0%")&amp;" *","n/a*")</f>
        <v>n/a*</v>
      </c>
      <c r="L284" s="323"/>
      <c r="M284" s="320">
        <f>T267+T268</f>
        <v>0</v>
      </c>
      <c r="N284" s="320"/>
      <c r="O284" s="320"/>
      <c r="P284" s="323" t="str">
        <f>IFERROR(TEXT((M284/M279),"+0%;-0%")&amp;" *","n/a*")</f>
        <v>n/a*</v>
      </c>
      <c r="Q284" s="324"/>
    </row>
    <row r="285" spans="2:17" s="2" customFormat="1" ht="33" hidden="1" customHeight="1" outlineLevel="1" x14ac:dyDescent="0.35">
      <c r="B285" s="175"/>
      <c r="C285" s="160" t="s">
        <v>153</v>
      </c>
      <c r="D285" s="161"/>
      <c r="E285" s="160"/>
      <c r="F285" s="160"/>
      <c r="G285" s="16"/>
      <c r="H285" s="16"/>
      <c r="I285" s="16"/>
      <c r="J285" s="16"/>
      <c r="K285" s="16"/>
      <c r="L285" s="16"/>
      <c r="M285" s="16"/>
      <c r="N285" s="16"/>
      <c r="O285" s="16"/>
      <c r="Q285" s="176"/>
    </row>
    <row r="286" spans="2:17" s="2" customFormat="1" ht="33" hidden="1" customHeight="1" outlineLevel="1" thickBot="1" x14ac:dyDescent="0.4">
      <c r="B286" s="169"/>
      <c r="C286" s="170"/>
      <c r="D286" s="171"/>
      <c r="E286" s="170" t="s">
        <v>148</v>
      </c>
      <c r="F286" s="318" t="str">
        <f>IFERROR(((I284-E284)/ABS(E284)),"-")</f>
        <v>-</v>
      </c>
      <c r="G286" s="318"/>
      <c r="H286" s="172"/>
      <c r="I286" s="172"/>
      <c r="J286" s="172"/>
      <c r="K286" s="318" t="str">
        <f>IFERROR(((M284-I284)/ABS(I284)),"-")</f>
        <v>-</v>
      </c>
      <c r="L286" s="318"/>
      <c r="M286" s="318"/>
      <c r="N286" s="172"/>
      <c r="O286" s="172"/>
      <c r="P286" s="173"/>
      <c r="Q286" s="174"/>
    </row>
    <row r="287" spans="2:17" s="2" customFormat="1" ht="33" hidden="1" customHeight="1" outlineLevel="1" thickTop="1" x14ac:dyDescent="0.35">
      <c r="B287" s="163"/>
      <c r="C287" s="164" t="s">
        <v>154</v>
      </c>
      <c r="D287" s="165"/>
      <c r="E287" s="239">
        <f>I265-I266-I267</f>
        <v>0</v>
      </c>
      <c r="F287" s="165"/>
      <c r="G287" s="166"/>
      <c r="H287" s="166"/>
      <c r="I287" s="319">
        <f>L265-L266-L267</f>
        <v>0</v>
      </c>
      <c r="J287" s="319"/>
      <c r="K287" s="166"/>
      <c r="L287" s="166"/>
      <c r="M287" s="320">
        <f>T265-T266-T267</f>
        <v>0</v>
      </c>
      <c r="N287" s="320"/>
      <c r="O287" s="320"/>
      <c r="P287" s="167"/>
      <c r="Q287" s="168"/>
    </row>
    <row r="288" spans="2:17" s="2" customFormat="1" ht="33" hidden="1" customHeight="1" outlineLevel="1" x14ac:dyDescent="0.35">
      <c r="B288" s="175"/>
      <c r="C288" s="160" t="s">
        <v>155</v>
      </c>
      <c r="D288" s="161"/>
      <c r="E288" s="160"/>
      <c r="F288" s="160"/>
      <c r="G288" s="16"/>
      <c r="H288" s="16"/>
      <c r="I288" s="16"/>
      <c r="J288" s="16"/>
      <c r="K288" s="16"/>
      <c r="L288" s="16"/>
      <c r="M288" s="16"/>
      <c r="N288" s="16"/>
      <c r="O288" s="16"/>
      <c r="Q288" s="176"/>
    </row>
    <row r="289" spans="2:21" s="2" customFormat="1" ht="33" hidden="1" customHeight="1" outlineLevel="1" thickBot="1" x14ac:dyDescent="0.4">
      <c r="B289" s="169"/>
      <c r="C289" s="170"/>
      <c r="D289" s="171"/>
      <c r="E289" s="170" t="s">
        <v>148</v>
      </c>
      <c r="F289" s="318" t="str">
        <f>IFERROR(((I287-E287)/ABS(E287)),"-")</f>
        <v>-</v>
      </c>
      <c r="G289" s="318"/>
      <c r="H289" s="172"/>
      <c r="I289" s="172"/>
      <c r="J289" s="172"/>
      <c r="K289" s="318" t="str">
        <f>IFERROR(((M287-I287)/ABS(I287)),"-")</f>
        <v>-</v>
      </c>
      <c r="L289" s="318"/>
      <c r="M289" s="318"/>
      <c r="N289" s="172"/>
      <c r="O289" s="172"/>
      <c r="P289" s="173"/>
      <c r="Q289" s="174"/>
    </row>
    <row r="290" spans="2:21" s="2" customFormat="1" ht="33" hidden="1" customHeight="1" outlineLevel="1" thickTop="1" x14ac:dyDescent="0.35">
      <c r="B290" s="163"/>
      <c r="C290" s="164" t="s">
        <v>143</v>
      </c>
      <c r="D290" s="165"/>
      <c r="E290" s="239">
        <f>I272</f>
        <v>0</v>
      </c>
      <c r="F290" s="321" t="str">
        <f>IFERROR(TEXT((E290/E279),"+0%;-0%")&amp;" **","n/a**")</f>
        <v>n/a**</v>
      </c>
      <c r="G290" s="321"/>
      <c r="H290" s="166"/>
      <c r="I290" s="319">
        <f>L272</f>
        <v>0</v>
      </c>
      <c r="J290" s="319"/>
      <c r="K290" s="321" t="str">
        <f>IFERROR(TEXT((I290/I279),"+0%;-0%")&amp;" **","n/a**")</f>
        <v>n/a**</v>
      </c>
      <c r="L290" s="321"/>
      <c r="M290" s="320">
        <f>T272</f>
        <v>0</v>
      </c>
      <c r="N290" s="320"/>
      <c r="O290" s="320"/>
      <c r="P290" s="321" t="str">
        <f>IFERROR(TEXT((M290/M279),"+0%;-0%")&amp;" **","n/a**")</f>
        <v>n/a**</v>
      </c>
      <c r="Q290" s="322"/>
    </row>
    <row r="291" spans="2:21" s="2" customFormat="1" ht="33" hidden="1" customHeight="1" outlineLevel="1" thickBot="1" x14ac:dyDescent="0.4">
      <c r="B291" s="169"/>
      <c r="C291" s="170"/>
      <c r="D291" s="171"/>
      <c r="E291" s="170" t="s">
        <v>148</v>
      </c>
      <c r="F291" s="318" t="str">
        <f>IFERROR(((I290-E290)/ABS(E290)),"-")</f>
        <v>-</v>
      </c>
      <c r="G291" s="318"/>
      <c r="H291" s="172"/>
      <c r="I291" s="172"/>
      <c r="J291" s="172"/>
      <c r="K291" s="318" t="str">
        <f>IFERROR(((M290-I290)/ABS(I290)),"-")</f>
        <v>-</v>
      </c>
      <c r="L291" s="318"/>
      <c r="M291" s="318"/>
      <c r="N291" s="172"/>
      <c r="O291" s="172"/>
      <c r="P291" s="173"/>
      <c r="Q291" s="174"/>
    </row>
    <row r="292" spans="2:21" s="2" customFormat="1" ht="18.649999999999999" hidden="1" customHeight="1" outlineLevel="1" thickTop="1" x14ac:dyDescent="0.35">
      <c r="B292" s="24"/>
      <c r="C292" s="24" t="s">
        <v>156</v>
      </c>
      <c r="D292" s="161"/>
      <c r="E292" s="161"/>
      <c r="F292" s="161"/>
      <c r="G292" s="16"/>
      <c r="H292" s="16"/>
      <c r="I292" s="16"/>
      <c r="J292" s="16"/>
      <c r="K292" s="16"/>
      <c r="L292" s="16"/>
      <c r="M292" s="16"/>
      <c r="N292" s="16"/>
      <c r="O292" s="16"/>
    </row>
    <row r="293" spans="2:21" ht="16.5" hidden="1" customHeight="1" outlineLevel="1" thickBot="1" x14ac:dyDescent="0.4"/>
    <row r="294" spans="2:21" s="2" customFormat="1" ht="21" customHeight="1" collapsed="1" thickTop="1" thickBot="1" x14ac:dyDescent="0.4">
      <c r="B294" s="155"/>
      <c r="C294" s="156" t="s">
        <v>105</v>
      </c>
      <c r="D294" s="330"/>
      <c r="E294" s="330"/>
      <c r="F294" s="330"/>
      <c r="G294" s="331" t="s">
        <v>107</v>
      </c>
      <c r="H294" s="331"/>
      <c r="I294" s="332"/>
      <c r="J294" s="333"/>
      <c r="K294" s="157"/>
      <c r="L294" s="197" t="s">
        <v>132</v>
      </c>
      <c r="M294" s="197"/>
      <c r="N294" s="197"/>
      <c r="O294" s="332"/>
      <c r="P294" s="333"/>
      <c r="Q294" s="158"/>
      <c r="S294" s="198" t="str">
        <f>IF(AND(ISBLANK(O294),(O296=YEAR_3)),ErrMsg_EnterAnnDate,"")</f>
        <v/>
      </c>
      <c r="T294" s="2" t="b">
        <f>O296=YEAR_3</f>
        <v>0</v>
      </c>
      <c r="U294" s="2" t="s">
        <v>133</v>
      </c>
    </row>
    <row r="295" spans="2:21" s="2" customFormat="1" ht="21" hidden="1" customHeight="1" outlineLevel="1" thickTop="1" thickBot="1" x14ac:dyDescent="0.4">
      <c r="B295" s="155"/>
      <c r="C295" s="159" t="s">
        <v>106</v>
      </c>
      <c r="D295" s="330"/>
      <c r="E295" s="330"/>
      <c r="F295" s="330"/>
      <c r="G295" s="331"/>
      <c r="H295" s="331"/>
      <c r="I295" s="331"/>
      <c r="J295" s="331"/>
      <c r="K295" s="157"/>
      <c r="L295" s="197"/>
      <c r="M295" s="197"/>
      <c r="N295" s="197"/>
      <c r="O295" s="334"/>
      <c r="P295" s="335"/>
      <c r="Q295" s="158"/>
      <c r="T295" s="201">
        <f>(
MONTH(O294)-1) +
ROUND((
(DAY(O294))/
(DAY(EOMONTH(O294,0)))
),2)</f>
        <v>0</v>
      </c>
      <c r="U295" s="2" t="s">
        <v>134</v>
      </c>
    </row>
    <row r="296" spans="2:21" s="2" customFormat="1" ht="24" hidden="1" customHeight="1" outlineLevel="1" thickTop="1" thickBot="1" x14ac:dyDescent="0.4">
      <c r="C296" s="160"/>
      <c r="D296" s="161"/>
      <c r="E296" s="161"/>
      <c r="F296" s="328" t="s">
        <v>135</v>
      </c>
      <c r="G296" s="328"/>
      <c r="H296" s="16"/>
      <c r="I296" s="329"/>
      <c r="J296" s="329"/>
      <c r="K296" s="16"/>
      <c r="L296" s="329"/>
      <c r="M296" s="329"/>
      <c r="N296" s="16"/>
      <c r="O296" s="329"/>
      <c r="P296" s="329"/>
      <c r="Q296" s="54"/>
      <c r="S296" s="198" t="str">
        <f>IF(OR(ISBLANK(I296),ISBLANK(L296)),ErrMsg_InputTwoYears,"")</f>
        <v>The first two columns must contain a year</v>
      </c>
    </row>
    <row r="297" spans="2:21" s="2" customFormat="1" ht="24" hidden="1" customHeight="1" outlineLevel="1" thickTop="1" thickBot="1" x14ac:dyDescent="0.4">
      <c r="C297" s="160" t="s">
        <v>136</v>
      </c>
      <c r="D297" s="161"/>
      <c r="E297" s="161"/>
      <c r="F297" s="161"/>
      <c r="G297" s="161"/>
      <c r="H297" s="16"/>
      <c r="I297" s="325"/>
      <c r="J297" s="325"/>
      <c r="K297" s="16"/>
      <c r="L297" s="325"/>
      <c r="M297" s="325"/>
      <c r="N297" s="16"/>
      <c r="O297" s="325"/>
      <c r="P297" s="325"/>
      <c r="T297" s="202">
        <f>IFERROR(IF(T294,O297*(12/T295),O297),0)</f>
        <v>0</v>
      </c>
      <c r="U297" s="2" t="s">
        <v>137</v>
      </c>
    </row>
    <row r="298" spans="2:21" s="2" customFormat="1" ht="24" hidden="1" customHeight="1" outlineLevel="1" thickTop="1" thickBot="1" x14ac:dyDescent="0.4">
      <c r="C298" s="160" t="s">
        <v>138</v>
      </c>
      <c r="D298" s="161"/>
      <c r="E298" s="161"/>
      <c r="F298" s="161"/>
      <c r="G298" s="161"/>
      <c r="H298" s="16"/>
      <c r="I298" s="325"/>
      <c r="J298" s="325"/>
      <c r="K298" s="16"/>
      <c r="L298" s="325"/>
      <c r="M298" s="325"/>
      <c r="N298" s="16"/>
      <c r="O298" s="325"/>
      <c r="P298" s="325"/>
      <c r="T298" s="202">
        <f>IFERROR(IF(T294,O298*(12/T295),O298),0)</f>
        <v>0</v>
      </c>
      <c r="U298" s="2" t="s">
        <v>137</v>
      </c>
    </row>
    <row r="299" spans="2:21" s="2" customFormat="1" ht="24" hidden="1" customHeight="1" outlineLevel="1" thickTop="1" thickBot="1" x14ac:dyDescent="0.4">
      <c r="C299" s="160" t="s">
        <v>139</v>
      </c>
      <c r="D299" s="161"/>
      <c r="E299" s="161"/>
      <c r="F299" s="161"/>
      <c r="G299" s="161"/>
      <c r="H299" s="16"/>
      <c r="I299" s="325"/>
      <c r="J299" s="325"/>
      <c r="K299" s="16"/>
      <c r="L299" s="325"/>
      <c r="M299" s="325"/>
      <c r="N299" s="16"/>
      <c r="O299" s="325"/>
      <c r="P299" s="325"/>
      <c r="T299" s="202">
        <f>IFERROR(IF(T294,O299*(12/T295),O299),0)</f>
        <v>0</v>
      </c>
      <c r="U299" s="2" t="s">
        <v>137</v>
      </c>
    </row>
    <row r="300" spans="2:21" s="2" customFormat="1" ht="24" hidden="1" customHeight="1" outlineLevel="1" thickTop="1" x14ac:dyDescent="0.35">
      <c r="C300" s="160" t="s">
        <v>140</v>
      </c>
      <c r="D300" s="161"/>
      <c r="E300" s="161"/>
      <c r="F300" s="161"/>
      <c r="G300" s="161"/>
      <c r="H300" s="16"/>
      <c r="I300" s="326"/>
      <c r="J300" s="326"/>
      <c r="K300" s="16"/>
      <c r="L300" s="326"/>
      <c r="M300" s="326"/>
      <c r="N300" s="16"/>
      <c r="O300" s="326"/>
      <c r="P300" s="326"/>
      <c r="T300" s="202">
        <f>IFERROR(IF(T294,O300*(12/T295),O300),0)</f>
        <v>0</v>
      </c>
      <c r="U300" s="2" t="s">
        <v>137</v>
      </c>
    </row>
    <row r="301" spans="2:21" s="2" customFormat="1" ht="17.5" hidden="1" customHeight="1" outlineLevel="1" x14ac:dyDescent="0.35">
      <c r="C301" s="160" t="s">
        <v>141</v>
      </c>
      <c r="D301" s="161"/>
      <c r="E301" s="161"/>
      <c r="F301" s="161"/>
      <c r="G301" s="161"/>
      <c r="H301" s="16"/>
      <c r="I301" s="16"/>
      <c r="J301" s="16"/>
      <c r="K301" s="16"/>
      <c r="L301" s="16"/>
      <c r="M301" s="16"/>
      <c r="N301" s="16"/>
      <c r="O301" s="16"/>
    </row>
    <row r="302" spans="2:21" s="2" customFormat="1" ht="17.5" hidden="1" customHeight="1" outlineLevel="1" x14ac:dyDescent="0.35">
      <c r="C302" s="160" t="s">
        <v>142</v>
      </c>
      <c r="D302" s="161"/>
      <c r="E302" s="161"/>
      <c r="F302" s="161"/>
      <c r="G302" s="161"/>
      <c r="H302" s="16"/>
      <c r="I302" s="16"/>
      <c r="J302" s="16"/>
      <c r="K302" s="16"/>
      <c r="L302" s="16"/>
      <c r="M302" s="16"/>
      <c r="N302" s="16"/>
      <c r="O302" s="16"/>
      <c r="T302" s="200"/>
    </row>
    <row r="303" spans="2:21" s="2" customFormat="1" ht="24" hidden="1" customHeight="1" outlineLevel="1" x14ac:dyDescent="0.35">
      <c r="C303" s="160"/>
      <c r="D303" s="161"/>
      <c r="E303" s="161"/>
      <c r="F303" s="161"/>
      <c r="G303" s="161"/>
      <c r="H303" s="16"/>
      <c r="I303" s="16"/>
      <c r="J303" s="16"/>
      <c r="K303" s="16"/>
      <c r="L303" s="16"/>
      <c r="M303" s="16"/>
      <c r="N303" s="16"/>
      <c r="O303" s="16"/>
    </row>
    <row r="304" spans="2:21" s="2" customFormat="1" ht="24" hidden="1" customHeight="1" outlineLevel="1" x14ac:dyDescent="0.35">
      <c r="C304" s="160" t="s">
        <v>143</v>
      </c>
      <c r="D304" s="161"/>
      <c r="E304" s="161"/>
      <c r="F304" s="161"/>
      <c r="G304" s="161"/>
      <c r="H304" s="16"/>
      <c r="I304" s="327"/>
      <c r="J304" s="327"/>
      <c r="K304" s="162"/>
      <c r="L304" s="327"/>
      <c r="M304" s="327"/>
      <c r="N304" s="162"/>
      <c r="O304" s="327"/>
      <c r="P304" s="327"/>
      <c r="Q304" s="240"/>
      <c r="T304" s="202">
        <f>IFERROR(IF(T294,O304*(12/T295),O304),0)</f>
        <v>0</v>
      </c>
      <c r="U304" s="2" t="s">
        <v>137</v>
      </c>
    </row>
    <row r="305" spans="2:17" s="2" customFormat="1" ht="18.649999999999999" hidden="1" customHeight="1" outlineLevel="1" x14ac:dyDescent="0.35">
      <c r="C305" s="160" t="s">
        <v>144</v>
      </c>
      <c r="D305" s="161"/>
      <c r="E305" s="161"/>
      <c r="F305" s="161"/>
      <c r="G305" s="161"/>
      <c r="H305" s="16"/>
      <c r="I305" s="240"/>
      <c r="J305" s="16"/>
      <c r="K305" s="16"/>
      <c r="L305" s="240"/>
      <c r="M305" s="16"/>
      <c r="N305" s="16"/>
      <c r="O305" s="240"/>
    </row>
    <row r="306" spans="2:17" s="2" customFormat="1" ht="18.649999999999999" hidden="1" customHeight="1" outlineLevel="1" x14ac:dyDescent="0.35">
      <c r="C306" s="160" t="s">
        <v>145</v>
      </c>
      <c r="D306" s="161"/>
      <c r="E306" s="161"/>
      <c r="F306" s="161"/>
      <c r="G306" s="161"/>
      <c r="H306" s="16"/>
      <c r="I306" s="16"/>
      <c r="J306" s="16"/>
      <c r="K306" s="16"/>
      <c r="L306" s="16"/>
      <c r="M306" s="16"/>
      <c r="N306" s="16"/>
      <c r="O306" s="16"/>
    </row>
    <row r="307" spans="2:17" s="2" customFormat="1" ht="18.649999999999999" hidden="1" customHeight="1" outlineLevel="1" x14ac:dyDescent="0.35">
      <c r="C307" s="160" t="s">
        <v>146</v>
      </c>
      <c r="D307" s="161"/>
      <c r="E307" s="161"/>
      <c r="F307" s="161"/>
      <c r="G307" s="161"/>
      <c r="H307" s="16"/>
      <c r="I307" s="16"/>
      <c r="J307" s="16"/>
      <c r="K307" s="16"/>
      <c r="L307" s="16"/>
      <c r="M307" s="16"/>
      <c r="N307" s="16"/>
      <c r="O307" s="16"/>
    </row>
    <row r="308" spans="2:17" s="2" customFormat="1" ht="18.649999999999999" hidden="1" customHeight="1" outlineLevel="1" thickBot="1" x14ac:dyDescent="0.4">
      <c r="C308" s="160"/>
      <c r="D308" s="161"/>
      <c r="E308" s="161"/>
      <c r="F308" s="161"/>
      <c r="G308" s="161"/>
      <c r="H308" s="16"/>
      <c r="I308" s="16"/>
      <c r="J308" s="16"/>
      <c r="K308" s="16"/>
      <c r="L308" s="16"/>
      <c r="M308" s="16"/>
      <c r="N308" s="16"/>
      <c r="O308" s="16"/>
    </row>
    <row r="309" spans="2:17" s="2" customFormat="1" ht="33" hidden="1" customHeight="1" outlineLevel="1" thickTop="1" x14ac:dyDescent="0.35">
      <c r="B309" s="163"/>
      <c r="C309" s="164" t="s">
        <v>147</v>
      </c>
      <c r="D309" s="165"/>
      <c r="E309" s="239">
        <f>I297</f>
        <v>0</v>
      </c>
      <c r="F309" s="165"/>
      <c r="G309" s="166"/>
      <c r="H309" s="166"/>
      <c r="I309" s="319">
        <f>L297</f>
        <v>0</v>
      </c>
      <c r="J309" s="319"/>
      <c r="K309" s="166"/>
      <c r="L309" s="166"/>
      <c r="M309" s="320">
        <f>T297</f>
        <v>0</v>
      </c>
      <c r="N309" s="320"/>
      <c r="O309" s="320"/>
      <c r="P309" s="167"/>
      <c r="Q309" s="168"/>
    </row>
    <row r="310" spans="2:17" s="2" customFormat="1" ht="33" hidden="1" customHeight="1" outlineLevel="1" thickBot="1" x14ac:dyDescent="0.4">
      <c r="B310" s="169"/>
      <c r="C310" s="170"/>
      <c r="D310" s="171"/>
      <c r="E310" s="170" t="s">
        <v>148</v>
      </c>
      <c r="F310" s="318" t="str">
        <f>IFERROR(((I309-E309)/ABS(E309)),"-")</f>
        <v>-</v>
      </c>
      <c r="G310" s="318"/>
      <c r="H310" s="172"/>
      <c r="I310" s="172"/>
      <c r="J310" s="172"/>
      <c r="K310" s="318" t="str">
        <f>IFERROR(((M309-I309)/ABS(I309)),"-")</f>
        <v>-</v>
      </c>
      <c r="L310" s="318"/>
      <c r="M310" s="318"/>
      <c r="N310" s="172"/>
      <c r="O310" s="172"/>
      <c r="P310" s="173"/>
      <c r="Q310" s="174"/>
    </row>
    <row r="311" spans="2:17" s="2" customFormat="1" ht="33" hidden="1" customHeight="1" outlineLevel="1" thickTop="1" x14ac:dyDescent="0.35">
      <c r="B311" s="163"/>
      <c r="C311" s="164" t="s">
        <v>149</v>
      </c>
      <c r="D311" s="165"/>
      <c r="E311" s="239">
        <f>I297-I298</f>
        <v>0</v>
      </c>
      <c r="F311" s="165"/>
      <c r="G311" s="166"/>
      <c r="H311" s="166"/>
      <c r="I311" s="319">
        <f>L297-L298</f>
        <v>0</v>
      </c>
      <c r="J311" s="319"/>
      <c r="K311" s="166"/>
      <c r="L311" s="166"/>
      <c r="M311" s="320">
        <f>T297-T298</f>
        <v>0</v>
      </c>
      <c r="N311" s="320"/>
      <c r="O311" s="320"/>
      <c r="P311" s="167"/>
      <c r="Q311" s="168"/>
    </row>
    <row r="312" spans="2:17" s="2" customFormat="1" ht="33" hidden="1" customHeight="1" outlineLevel="1" x14ac:dyDescent="0.35">
      <c r="B312" s="175"/>
      <c r="C312" s="160" t="s">
        <v>150</v>
      </c>
      <c r="D312" s="161"/>
      <c r="E312" s="160"/>
      <c r="F312" s="160"/>
      <c r="G312" s="16"/>
      <c r="H312" s="16"/>
      <c r="I312" s="16"/>
      <c r="J312" s="16"/>
      <c r="K312" s="16"/>
      <c r="L312" s="16"/>
      <c r="M312" s="16"/>
      <c r="N312" s="16"/>
      <c r="O312" s="16"/>
      <c r="Q312" s="176"/>
    </row>
    <row r="313" spans="2:17" s="2" customFormat="1" ht="33" hidden="1" customHeight="1" outlineLevel="1" thickBot="1" x14ac:dyDescent="0.4">
      <c r="B313" s="169"/>
      <c r="C313" s="170"/>
      <c r="D313" s="171"/>
      <c r="E313" s="170" t="s">
        <v>148</v>
      </c>
      <c r="F313" s="318" t="str">
        <f>IFERROR(((I311-E311)/ABS(E311)),"-")</f>
        <v>-</v>
      </c>
      <c r="G313" s="318"/>
      <c r="H313" s="172"/>
      <c r="I313" s="172"/>
      <c r="J313" s="172"/>
      <c r="K313" s="318" t="str">
        <f>IFERROR(((M311-I311)/ABS(I311)),"-")</f>
        <v>-</v>
      </c>
      <c r="L313" s="318"/>
      <c r="M313" s="318"/>
      <c r="N313" s="172"/>
      <c r="O313" s="172"/>
      <c r="P313" s="173"/>
      <c r="Q313" s="174"/>
    </row>
    <row r="314" spans="2:17" s="2" customFormat="1" ht="33" hidden="1" customHeight="1" outlineLevel="1" thickTop="1" x14ac:dyDescent="0.35">
      <c r="B314" s="163"/>
      <c r="C314" s="164" t="s">
        <v>151</v>
      </c>
      <c r="D314" s="165"/>
      <c r="E314" s="239">
        <f>I299</f>
        <v>0</v>
      </c>
      <c r="F314" s="165"/>
      <c r="G314" s="166"/>
      <c r="H314" s="166"/>
      <c r="I314" s="319">
        <f>L299</f>
        <v>0</v>
      </c>
      <c r="J314" s="319"/>
      <c r="K314" s="166"/>
      <c r="L314" s="166"/>
      <c r="M314" s="320">
        <f>T299</f>
        <v>0</v>
      </c>
      <c r="N314" s="320"/>
      <c r="O314" s="320"/>
      <c r="P314" s="167"/>
      <c r="Q314" s="168"/>
    </row>
    <row r="315" spans="2:17" s="2" customFormat="1" ht="33" hidden="1" customHeight="1" outlineLevel="1" thickBot="1" x14ac:dyDescent="0.4">
      <c r="B315" s="169"/>
      <c r="C315" s="170"/>
      <c r="D315" s="171"/>
      <c r="E315" s="170" t="s">
        <v>148</v>
      </c>
      <c r="F315" s="318" t="str">
        <f>IFERROR(((I314-E314)/ABS(E314)),"-")</f>
        <v>-</v>
      </c>
      <c r="G315" s="318"/>
      <c r="H315" s="172"/>
      <c r="I315" s="172"/>
      <c r="J315" s="172"/>
      <c r="K315" s="318" t="str">
        <f>IFERROR(((M314-I314)/ABS(I314)),"-")</f>
        <v>-</v>
      </c>
      <c r="L315" s="318"/>
      <c r="M315" s="318"/>
      <c r="N315" s="172"/>
      <c r="O315" s="172"/>
      <c r="P315" s="173"/>
      <c r="Q315" s="174"/>
    </row>
    <row r="316" spans="2:17" s="2" customFormat="1" ht="33" hidden="1" customHeight="1" outlineLevel="1" thickTop="1" x14ac:dyDescent="0.35">
      <c r="B316" s="163"/>
      <c r="C316" s="164" t="s">
        <v>152</v>
      </c>
      <c r="D316" s="165"/>
      <c r="E316" s="239">
        <f>I299+I300</f>
        <v>0</v>
      </c>
      <c r="F316" s="323" t="str">
        <f>IFERROR(TEXT((E316/E311),"+0%;-0%")&amp;" *","n/a*")</f>
        <v>n/a*</v>
      </c>
      <c r="G316" s="323"/>
      <c r="H316" s="166"/>
      <c r="I316" s="319">
        <f>L299+L300</f>
        <v>0</v>
      </c>
      <c r="J316" s="319"/>
      <c r="K316" s="323" t="str">
        <f>IFERROR(TEXT((I316/I311),"+0%;-0%")&amp;" *","n/a*")</f>
        <v>n/a*</v>
      </c>
      <c r="L316" s="323"/>
      <c r="M316" s="320">
        <f>T299+T300</f>
        <v>0</v>
      </c>
      <c r="N316" s="320"/>
      <c r="O316" s="320"/>
      <c r="P316" s="323" t="str">
        <f>IFERROR(TEXT((M316/M311),"+0%;-0%")&amp;" *","n/a*")</f>
        <v>n/a*</v>
      </c>
      <c r="Q316" s="324"/>
    </row>
    <row r="317" spans="2:17" s="2" customFormat="1" ht="33" hidden="1" customHeight="1" outlineLevel="1" x14ac:dyDescent="0.35">
      <c r="B317" s="175"/>
      <c r="C317" s="160" t="s">
        <v>153</v>
      </c>
      <c r="D317" s="161"/>
      <c r="E317" s="160"/>
      <c r="F317" s="160"/>
      <c r="G317" s="16"/>
      <c r="H317" s="16"/>
      <c r="I317" s="16"/>
      <c r="J317" s="16"/>
      <c r="K317" s="16"/>
      <c r="L317" s="16"/>
      <c r="M317" s="16"/>
      <c r="N317" s="16"/>
      <c r="O317" s="16"/>
      <c r="Q317" s="176"/>
    </row>
    <row r="318" spans="2:17" s="2" customFormat="1" ht="33" hidden="1" customHeight="1" outlineLevel="1" thickBot="1" x14ac:dyDescent="0.4">
      <c r="B318" s="169"/>
      <c r="C318" s="170"/>
      <c r="D318" s="171"/>
      <c r="E318" s="170" t="s">
        <v>148</v>
      </c>
      <c r="F318" s="318" t="str">
        <f>IFERROR(((I316-E316)/ABS(E316)),"-")</f>
        <v>-</v>
      </c>
      <c r="G318" s="318"/>
      <c r="H318" s="172"/>
      <c r="I318" s="172"/>
      <c r="J318" s="172"/>
      <c r="K318" s="318" t="str">
        <f>IFERROR(((M316-I316)/ABS(I316)),"-")</f>
        <v>-</v>
      </c>
      <c r="L318" s="318"/>
      <c r="M318" s="318"/>
      <c r="N318" s="172"/>
      <c r="O318" s="172"/>
      <c r="P318" s="173"/>
      <c r="Q318" s="174"/>
    </row>
    <row r="319" spans="2:17" s="2" customFormat="1" ht="33" hidden="1" customHeight="1" outlineLevel="1" thickTop="1" x14ac:dyDescent="0.35">
      <c r="B319" s="163"/>
      <c r="C319" s="164" t="s">
        <v>154</v>
      </c>
      <c r="D319" s="165"/>
      <c r="E319" s="239">
        <f>I297-I298-I299</f>
        <v>0</v>
      </c>
      <c r="F319" s="165"/>
      <c r="G319" s="166"/>
      <c r="H319" s="166"/>
      <c r="I319" s="319">
        <f>L297-L298-L299</f>
        <v>0</v>
      </c>
      <c r="J319" s="319"/>
      <c r="K319" s="166"/>
      <c r="L319" s="166"/>
      <c r="M319" s="320">
        <f>T297-T298-T299</f>
        <v>0</v>
      </c>
      <c r="N319" s="320"/>
      <c r="O319" s="320"/>
      <c r="P319" s="167"/>
      <c r="Q319" s="168"/>
    </row>
    <row r="320" spans="2:17" s="2" customFormat="1" ht="33" hidden="1" customHeight="1" outlineLevel="1" x14ac:dyDescent="0.35">
      <c r="B320" s="175"/>
      <c r="C320" s="160" t="s">
        <v>155</v>
      </c>
      <c r="D320" s="161"/>
      <c r="E320" s="160"/>
      <c r="F320" s="160"/>
      <c r="G320" s="16"/>
      <c r="H320" s="16"/>
      <c r="I320" s="16"/>
      <c r="J320" s="16"/>
      <c r="K320" s="16"/>
      <c r="L320" s="16"/>
      <c r="M320" s="16"/>
      <c r="N320" s="16"/>
      <c r="O320" s="16"/>
      <c r="Q320" s="176"/>
    </row>
    <row r="321" spans="2:21" s="2" customFormat="1" ht="33" hidden="1" customHeight="1" outlineLevel="1" thickBot="1" x14ac:dyDescent="0.4">
      <c r="B321" s="169"/>
      <c r="C321" s="170"/>
      <c r="D321" s="171"/>
      <c r="E321" s="170" t="s">
        <v>148</v>
      </c>
      <c r="F321" s="318" t="str">
        <f>IFERROR(((I319-E319)/ABS(E319)),"-")</f>
        <v>-</v>
      </c>
      <c r="G321" s="318"/>
      <c r="H321" s="172"/>
      <c r="I321" s="172"/>
      <c r="J321" s="172"/>
      <c r="K321" s="318" t="str">
        <f>IFERROR(((M319-I319)/ABS(I319)),"-")</f>
        <v>-</v>
      </c>
      <c r="L321" s="318"/>
      <c r="M321" s="318"/>
      <c r="N321" s="172"/>
      <c r="O321" s="172"/>
      <c r="P321" s="173"/>
      <c r="Q321" s="174"/>
    </row>
    <row r="322" spans="2:21" s="2" customFormat="1" ht="33" hidden="1" customHeight="1" outlineLevel="1" thickTop="1" x14ac:dyDescent="0.35">
      <c r="B322" s="163"/>
      <c r="C322" s="164" t="s">
        <v>143</v>
      </c>
      <c r="D322" s="165"/>
      <c r="E322" s="239">
        <f>I304</f>
        <v>0</v>
      </c>
      <c r="F322" s="321" t="str">
        <f>IFERROR(TEXT((E322/E311),"+0%;-0%")&amp;" **","n/a**")</f>
        <v>n/a**</v>
      </c>
      <c r="G322" s="321"/>
      <c r="H322" s="166"/>
      <c r="I322" s="319">
        <f>L304</f>
        <v>0</v>
      </c>
      <c r="J322" s="319"/>
      <c r="K322" s="321" t="str">
        <f>IFERROR(TEXT((I322/I311),"+0%;-0%")&amp;" **","n/a**")</f>
        <v>n/a**</v>
      </c>
      <c r="L322" s="321"/>
      <c r="M322" s="320">
        <f>T304</f>
        <v>0</v>
      </c>
      <c r="N322" s="320"/>
      <c r="O322" s="320"/>
      <c r="P322" s="321" t="str">
        <f>IFERROR(TEXT((M322/M311),"+0%;-0%")&amp;" **","n/a**")</f>
        <v>n/a**</v>
      </c>
      <c r="Q322" s="322"/>
    </row>
    <row r="323" spans="2:21" s="2" customFormat="1" ht="33" hidden="1" customHeight="1" outlineLevel="1" thickBot="1" x14ac:dyDescent="0.4">
      <c r="B323" s="169"/>
      <c r="C323" s="170"/>
      <c r="D323" s="171"/>
      <c r="E323" s="170" t="s">
        <v>148</v>
      </c>
      <c r="F323" s="318" t="str">
        <f>IFERROR(((I322-E322)/ABS(E322)),"-")</f>
        <v>-</v>
      </c>
      <c r="G323" s="318"/>
      <c r="H323" s="172"/>
      <c r="I323" s="172"/>
      <c r="J323" s="172"/>
      <c r="K323" s="318" t="str">
        <f>IFERROR(((M322-I322)/ABS(I322)),"-")</f>
        <v>-</v>
      </c>
      <c r="L323" s="318"/>
      <c r="M323" s="318"/>
      <c r="N323" s="172"/>
      <c r="O323" s="172"/>
      <c r="P323" s="173"/>
      <c r="Q323" s="174"/>
    </row>
    <row r="324" spans="2:21" s="2" customFormat="1" ht="18.649999999999999" hidden="1" customHeight="1" outlineLevel="1" thickTop="1" x14ac:dyDescent="0.35">
      <c r="B324" s="24"/>
      <c r="C324" s="24" t="s">
        <v>156</v>
      </c>
      <c r="D324" s="161"/>
      <c r="E324" s="161"/>
      <c r="F324" s="161"/>
      <c r="G324" s="16"/>
      <c r="H324" s="16"/>
      <c r="I324" s="16"/>
      <c r="J324" s="16"/>
      <c r="K324" s="16"/>
      <c r="L324" s="16"/>
      <c r="M324" s="16"/>
      <c r="N324" s="16"/>
      <c r="O324" s="16"/>
    </row>
    <row r="325" spans="2:21" ht="16.5" hidden="1" customHeight="1" outlineLevel="1" thickBot="1" x14ac:dyDescent="0.4"/>
    <row r="326" spans="2:21" s="2" customFormat="1" ht="21" customHeight="1" collapsed="1" thickTop="1" thickBot="1" x14ac:dyDescent="0.4">
      <c r="B326" s="155"/>
      <c r="C326" s="156" t="s">
        <v>105</v>
      </c>
      <c r="D326" s="330"/>
      <c r="E326" s="330"/>
      <c r="F326" s="330"/>
      <c r="G326" s="331" t="s">
        <v>107</v>
      </c>
      <c r="H326" s="331"/>
      <c r="I326" s="332"/>
      <c r="J326" s="333"/>
      <c r="K326" s="157"/>
      <c r="L326" s="197" t="s">
        <v>132</v>
      </c>
      <c r="M326" s="197"/>
      <c r="N326" s="197"/>
      <c r="O326" s="332"/>
      <c r="P326" s="333"/>
      <c r="Q326" s="158"/>
      <c r="S326" s="198" t="str">
        <f>IF(AND(ISBLANK(O326),(O328=YEAR_3)),ErrMsg_EnterAnnDate,"")</f>
        <v/>
      </c>
      <c r="T326" s="2" t="b">
        <f>O328=YEAR_3</f>
        <v>0</v>
      </c>
      <c r="U326" s="2" t="s">
        <v>133</v>
      </c>
    </row>
    <row r="327" spans="2:21" s="2" customFormat="1" ht="21" hidden="1" customHeight="1" outlineLevel="1" thickTop="1" thickBot="1" x14ac:dyDescent="0.4">
      <c r="B327" s="155"/>
      <c r="C327" s="159" t="s">
        <v>106</v>
      </c>
      <c r="D327" s="330"/>
      <c r="E327" s="330"/>
      <c r="F327" s="330"/>
      <c r="G327" s="331"/>
      <c r="H327" s="331"/>
      <c r="I327" s="331"/>
      <c r="J327" s="331"/>
      <c r="K327" s="157"/>
      <c r="L327" s="197"/>
      <c r="M327" s="197"/>
      <c r="N327" s="197"/>
      <c r="O327" s="334"/>
      <c r="P327" s="335"/>
      <c r="Q327" s="158"/>
      <c r="T327" s="201">
        <f>(
MONTH(O326)-1) +
ROUND((
(DAY(O326))/
(DAY(EOMONTH(O326,0)))
),2)</f>
        <v>0</v>
      </c>
      <c r="U327" s="2" t="s">
        <v>134</v>
      </c>
    </row>
    <row r="328" spans="2:21" s="2" customFormat="1" ht="24" hidden="1" customHeight="1" outlineLevel="1" thickTop="1" thickBot="1" x14ac:dyDescent="0.4">
      <c r="C328" s="160"/>
      <c r="D328" s="161"/>
      <c r="E328" s="161"/>
      <c r="F328" s="336" t="s">
        <v>135</v>
      </c>
      <c r="G328" s="336"/>
      <c r="H328" s="16"/>
      <c r="I328" s="337"/>
      <c r="J328" s="337"/>
      <c r="K328" s="16"/>
      <c r="L328" s="337"/>
      <c r="M328" s="337"/>
      <c r="N328" s="16"/>
      <c r="O328" s="337"/>
      <c r="P328" s="337"/>
      <c r="Q328" s="54"/>
      <c r="S328" s="198" t="str">
        <f>IF(OR(ISBLANK(I328),ISBLANK(L328)),ErrMsg_InputTwoYears,"")</f>
        <v>The first two columns must contain a year</v>
      </c>
    </row>
    <row r="329" spans="2:21" s="2" customFormat="1" ht="24" hidden="1" customHeight="1" outlineLevel="1" thickTop="1" thickBot="1" x14ac:dyDescent="0.4">
      <c r="C329" s="160" t="s">
        <v>136</v>
      </c>
      <c r="D329" s="161"/>
      <c r="E329" s="161"/>
      <c r="F329" s="161"/>
      <c r="G329" s="161"/>
      <c r="H329" s="16"/>
      <c r="I329" s="325"/>
      <c r="J329" s="325"/>
      <c r="K329" s="16"/>
      <c r="L329" s="325"/>
      <c r="M329" s="325"/>
      <c r="N329" s="16"/>
      <c r="O329" s="325"/>
      <c r="P329" s="325"/>
      <c r="T329" s="202">
        <f>IFERROR(IF(T326,O329*(12/T327),O329),0)</f>
        <v>0</v>
      </c>
      <c r="U329" s="2" t="s">
        <v>137</v>
      </c>
    </row>
    <row r="330" spans="2:21" s="2" customFormat="1" ht="24" hidden="1" customHeight="1" outlineLevel="1" thickTop="1" thickBot="1" x14ac:dyDescent="0.4">
      <c r="C330" s="160" t="s">
        <v>138</v>
      </c>
      <c r="D330" s="161"/>
      <c r="E330" s="161"/>
      <c r="F330" s="161"/>
      <c r="G330" s="161"/>
      <c r="H330" s="16"/>
      <c r="I330" s="325"/>
      <c r="J330" s="325"/>
      <c r="K330" s="16"/>
      <c r="L330" s="325"/>
      <c r="M330" s="325"/>
      <c r="N330" s="16"/>
      <c r="O330" s="325"/>
      <c r="P330" s="325"/>
      <c r="T330" s="202">
        <f>IFERROR(IF(T326,O330*(12/T327),O330),0)</f>
        <v>0</v>
      </c>
      <c r="U330" s="2" t="s">
        <v>137</v>
      </c>
    </row>
    <row r="331" spans="2:21" s="2" customFormat="1" ht="24" hidden="1" customHeight="1" outlineLevel="1" thickTop="1" thickBot="1" x14ac:dyDescent="0.4">
      <c r="C331" s="160" t="s">
        <v>139</v>
      </c>
      <c r="D331" s="161"/>
      <c r="E331" s="161"/>
      <c r="F331" s="161"/>
      <c r="G331" s="161"/>
      <c r="H331" s="16"/>
      <c r="I331" s="325"/>
      <c r="J331" s="325"/>
      <c r="K331" s="16"/>
      <c r="L331" s="325"/>
      <c r="M331" s="325"/>
      <c r="N331" s="16"/>
      <c r="O331" s="325"/>
      <c r="P331" s="325"/>
      <c r="T331" s="202">
        <f>IFERROR(IF(T326,O331*(12/T327),O331),0)</f>
        <v>0</v>
      </c>
      <c r="U331" s="2" t="s">
        <v>137</v>
      </c>
    </row>
    <row r="332" spans="2:21" s="2" customFormat="1" ht="24" hidden="1" customHeight="1" outlineLevel="1" thickTop="1" x14ac:dyDescent="0.35">
      <c r="C332" s="160" t="s">
        <v>140</v>
      </c>
      <c r="D332" s="161"/>
      <c r="E332" s="161"/>
      <c r="F332" s="161"/>
      <c r="G332" s="161"/>
      <c r="H332" s="16"/>
      <c r="I332" s="326"/>
      <c r="J332" s="326"/>
      <c r="K332" s="16"/>
      <c r="L332" s="326"/>
      <c r="M332" s="326"/>
      <c r="N332" s="16"/>
      <c r="O332" s="326"/>
      <c r="P332" s="326"/>
      <c r="T332" s="202">
        <f>IFERROR(IF(T326,O332*(12/T327),O332),0)</f>
        <v>0</v>
      </c>
      <c r="U332" s="2" t="s">
        <v>137</v>
      </c>
    </row>
    <row r="333" spans="2:21" s="2" customFormat="1" ht="17.5" hidden="1" customHeight="1" outlineLevel="1" x14ac:dyDescent="0.35">
      <c r="C333" s="160" t="s">
        <v>141</v>
      </c>
      <c r="D333" s="161"/>
      <c r="E333" s="161"/>
      <c r="F333" s="161"/>
      <c r="G333" s="161"/>
      <c r="H333" s="16"/>
      <c r="I333" s="16"/>
      <c r="J333" s="16"/>
      <c r="K333" s="16"/>
      <c r="L333" s="16"/>
      <c r="M333" s="16"/>
      <c r="N333" s="16"/>
      <c r="O333" s="16"/>
    </row>
    <row r="334" spans="2:21" s="2" customFormat="1" ht="17.5" hidden="1" customHeight="1" outlineLevel="1" x14ac:dyDescent="0.35">
      <c r="C334" s="160" t="s">
        <v>142</v>
      </c>
      <c r="D334" s="161"/>
      <c r="E334" s="161"/>
      <c r="F334" s="161"/>
      <c r="G334" s="161"/>
      <c r="H334" s="16"/>
      <c r="I334" s="16"/>
      <c r="J334" s="16"/>
      <c r="K334" s="16"/>
      <c r="L334" s="16"/>
      <c r="M334" s="16"/>
      <c r="N334" s="16"/>
      <c r="O334" s="16"/>
      <c r="T334" s="200"/>
    </row>
    <row r="335" spans="2:21" s="2" customFormat="1" ht="24" hidden="1" customHeight="1" outlineLevel="1" x14ac:dyDescent="0.35">
      <c r="C335" s="160"/>
      <c r="D335" s="161"/>
      <c r="E335" s="161"/>
      <c r="F335" s="161"/>
      <c r="G335" s="161"/>
      <c r="H335" s="16"/>
      <c r="I335" s="16"/>
      <c r="J335" s="16"/>
      <c r="K335" s="16"/>
      <c r="L335" s="16"/>
      <c r="M335" s="16"/>
      <c r="N335" s="16"/>
      <c r="O335" s="16"/>
    </row>
    <row r="336" spans="2:21" s="2" customFormat="1" ht="24" hidden="1" customHeight="1" outlineLevel="1" x14ac:dyDescent="0.35">
      <c r="C336" s="160" t="s">
        <v>143</v>
      </c>
      <c r="D336" s="161"/>
      <c r="E336" s="161"/>
      <c r="F336" s="161"/>
      <c r="G336" s="161"/>
      <c r="H336" s="16"/>
      <c r="I336" s="327"/>
      <c r="J336" s="327"/>
      <c r="K336" s="162"/>
      <c r="L336" s="327"/>
      <c r="M336" s="327"/>
      <c r="N336" s="162"/>
      <c r="O336" s="327"/>
      <c r="P336" s="327"/>
      <c r="Q336" s="240"/>
      <c r="T336" s="202">
        <f>IFERROR(IF(T326,O336*(12/T327),O336),0)</f>
        <v>0</v>
      </c>
      <c r="U336" s="2" t="s">
        <v>137</v>
      </c>
    </row>
    <row r="337" spans="2:17" s="2" customFormat="1" ht="18.649999999999999" hidden="1" customHeight="1" outlineLevel="1" x14ac:dyDescent="0.35">
      <c r="C337" s="160" t="s">
        <v>144</v>
      </c>
      <c r="D337" s="161"/>
      <c r="E337" s="161"/>
      <c r="F337" s="161"/>
      <c r="G337" s="161"/>
      <c r="H337" s="16"/>
      <c r="I337" s="240"/>
      <c r="J337" s="16"/>
      <c r="K337" s="16"/>
      <c r="L337" s="240"/>
      <c r="M337" s="16"/>
      <c r="N337" s="16"/>
      <c r="O337" s="240"/>
    </row>
    <row r="338" spans="2:17" s="2" customFormat="1" ht="18.649999999999999" hidden="1" customHeight="1" outlineLevel="1" x14ac:dyDescent="0.35">
      <c r="C338" s="160" t="s">
        <v>145</v>
      </c>
      <c r="D338" s="161"/>
      <c r="E338" s="161"/>
      <c r="F338" s="161"/>
      <c r="G338" s="161"/>
      <c r="H338" s="16"/>
      <c r="I338" s="16"/>
      <c r="J338" s="16"/>
      <c r="K338" s="16"/>
      <c r="L338" s="16"/>
      <c r="M338" s="16"/>
      <c r="N338" s="16"/>
      <c r="O338" s="16"/>
    </row>
    <row r="339" spans="2:17" s="2" customFormat="1" ht="18.649999999999999" hidden="1" customHeight="1" outlineLevel="1" x14ac:dyDescent="0.35">
      <c r="C339" s="160" t="s">
        <v>146</v>
      </c>
      <c r="D339" s="161"/>
      <c r="E339" s="161"/>
      <c r="F339" s="161"/>
      <c r="G339" s="161"/>
      <c r="H339" s="16"/>
      <c r="I339" s="16"/>
      <c r="J339" s="16"/>
      <c r="K339" s="16"/>
      <c r="L339" s="16"/>
      <c r="M339" s="16"/>
      <c r="N339" s="16"/>
      <c r="O339" s="16"/>
    </row>
    <row r="340" spans="2:17" s="2" customFormat="1" ht="18.649999999999999" hidden="1" customHeight="1" outlineLevel="1" thickBot="1" x14ac:dyDescent="0.4">
      <c r="C340" s="160"/>
      <c r="D340" s="161"/>
      <c r="E340" s="161"/>
      <c r="F340" s="161"/>
      <c r="G340" s="161"/>
      <c r="H340" s="16"/>
      <c r="I340" s="16"/>
      <c r="J340" s="16"/>
      <c r="K340" s="16"/>
      <c r="L340" s="16"/>
      <c r="M340" s="16"/>
      <c r="N340" s="16"/>
      <c r="O340" s="16"/>
    </row>
    <row r="341" spans="2:17" s="2" customFormat="1" ht="33" hidden="1" customHeight="1" outlineLevel="1" thickTop="1" x14ac:dyDescent="0.35">
      <c r="B341" s="163"/>
      <c r="C341" s="164" t="s">
        <v>147</v>
      </c>
      <c r="D341" s="165"/>
      <c r="E341" s="239">
        <f>I329</f>
        <v>0</v>
      </c>
      <c r="F341" s="165"/>
      <c r="G341" s="166"/>
      <c r="H341" s="166"/>
      <c r="I341" s="319">
        <f>L329</f>
        <v>0</v>
      </c>
      <c r="J341" s="319"/>
      <c r="K341" s="166"/>
      <c r="L341" s="166"/>
      <c r="M341" s="320">
        <f>T329</f>
        <v>0</v>
      </c>
      <c r="N341" s="320"/>
      <c r="O341" s="320"/>
      <c r="P341" s="167"/>
      <c r="Q341" s="168"/>
    </row>
    <row r="342" spans="2:17" s="2" customFormat="1" ht="33" hidden="1" customHeight="1" outlineLevel="1" thickBot="1" x14ac:dyDescent="0.4">
      <c r="B342" s="169"/>
      <c r="C342" s="170"/>
      <c r="D342" s="171"/>
      <c r="E342" s="170" t="s">
        <v>148</v>
      </c>
      <c r="F342" s="318" t="str">
        <f>IFERROR(((I341-E341)/ABS(E341)),"-")</f>
        <v>-</v>
      </c>
      <c r="G342" s="318"/>
      <c r="H342" s="172"/>
      <c r="I342" s="172"/>
      <c r="J342" s="172"/>
      <c r="K342" s="318" t="str">
        <f>IFERROR(((M341-I341)/ABS(I341)),"-")</f>
        <v>-</v>
      </c>
      <c r="L342" s="318"/>
      <c r="M342" s="318"/>
      <c r="N342" s="172"/>
      <c r="O342" s="172"/>
      <c r="P342" s="173"/>
      <c r="Q342" s="174"/>
    </row>
    <row r="343" spans="2:17" s="2" customFormat="1" ht="33" hidden="1" customHeight="1" outlineLevel="1" thickTop="1" x14ac:dyDescent="0.35">
      <c r="B343" s="163"/>
      <c r="C343" s="164" t="s">
        <v>149</v>
      </c>
      <c r="D343" s="165"/>
      <c r="E343" s="239">
        <f>I329-I330</f>
        <v>0</v>
      </c>
      <c r="F343" s="165"/>
      <c r="G343" s="166"/>
      <c r="H343" s="166"/>
      <c r="I343" s="319">
        <f>L329-L330</f>
        <v>0</v>
      </c>
      <c r="J343" s="319"/>
      <c r="K343" s="166"/>
      <c r="L343" s="166"/>
      <c r="M343" s="320">
        <f>T329-T330</f>
        <v>0</v>
      </c>
      <c r="N343" s="320"/>
      <c r="O343" s="320"/>
      <c r="P343" s="167"/>
      <c r="Q343" s="168"/>
    </row>
    <row r="344" spans="2:17" s="2" customFormat="1" ht="33" hidden="1" customHeight="1" outlineLevel="1" x14ac:dyDescent="0.35">
      <c r="B344" s="175"/>
      <c r="C344" s="160" t="s">
        <v>150</v>
      </c>
      <c r="D344" s="161"/>
      <c r="E344" s="160"/>
      <c r="F344" s="160"/>
      <c r="G344" s="16"/>
      <c r="H344" s="16"/>
      <c r="I344" s="16"/>
      <c r="J344" s="16"/>
      <c r="K344" s="16"/>
      <c r="L344" s="16"/>
      <c r="M344" s="16"/>
      <c r="N344" s="16"/>
      <c r="O344" s="16"/>
      <c r="Q344" s="176"/>
    </row>
    <row r="345" spans="2:17" s="2" customFormat="1" ht="33" hidden="1" customHeight="1" outlineLevel="1" thickBot="1" x14ac:dyDescent="0.4">
      <c r="B345" s="169"/>
      <c r="C345" s="170"/>
      <c r="D345" s="171"/>
      <c r="E345" s="170" t="s">
        <v>148</v>
      </c>
      <c r="F345" s="318" t="str">
        <f>IFERROR(((I343-E343)/ABS(E343)),"-")</f>
        <v>-</v>
      </c>
      <c r="G345" s="318"/>
      <c r="H345" s="172"/>
      <c r="I345" s="172"/>
      <c r="J345" s="172"/>
      <c r="K345" s="318" t="str">
        <f>IFERROR(((M343-I343)/ABS(I343)),"-")</f>
        <v>-</v>
      </c>
      <c r="L345" s="318"/>
      <c r="M345" s="318"/>
      <c r="N345" s="172"/>
      <c r="O345" s="172"/>
      <c r="P345" s="173"/>
      <c r="Q345" s="174"/>
    </row>
    <row r="346" spans="2:17" s="2" customFormat="1" ht="33" hidden="1" customHeight="1" outlineLevel="1" thickTop="1" x14ac:dyDescent="0.35">
      <c r="B346" s="163"/>
      <c r="C346" s="164" t="s">
        <v>151</v>
      </c>
      <c r="D346" s="165"/>
      <c r="E346" s="239">
        <f>I331</f>
        <v>0</v>
      </c>
      <c r="F346" s="165"/>
      <c r="G346" s="166"/>
      <c r="H346" s="166"/>
      <c r="I346" s="319">
        <f>L331</f>
        <v>0</v>
      </c>
      <c r="J346" s="319"/>
      <c r="K346" s="166"/>
      <c r="L346" s="166"/>
      <c r="M346" s="320">
        <f>T331</f>
        <v>0</v>
      </c>
      <c r="N346" s="320"/>
      <c r="O346" s="320"/>
      <c r="P346" s="167"/>
      <c r="Q346" s="168"/>
    </row>
    <row r="347" spans="2:17" s="2" customFormat="1" ht="33" hidden="1" customHeight="1" outlineLevel="1" thickBot="1" x14ac:dyDescent="0.4">
      <c r="B347" s="169"/>
      <c r="C347" s="170"/>
      <c r="D347" s="171"/>
      <c r="E347" s="170" t="s">
        <v>148</v>
      </c>
      <c r="F347" s="318" t="str">
        <f>IFERROR(((I346-E346)/ABS(E346)),"-")</f>
        <v>-</v>
      </c>
      <c r="G347" s="318"/>
      <c r="H347" s="172"/>
      <c r="I347" s="172"/>
      <c r="J347" s="172"/>
      <c r="K347" s="318" t="str">
        <f>IFERROR(((M346-I346)/ABS(I346)),"-")</f>
        <v>-</v>
      </c>
      <c r="L347" s="318"/>
      <c r="M347" s="318"/>
      <c r="N347" s="172"/>
      <c r="O347" s="172"/>
      <c r="P347" s="173"/>
      <c r="Q347" s="174"/>
    </row>
    <row r="348" spans="2:17" s="2" customFormat="1" ht="33" hidden="1" customHeight="1" outlineLevel="1" thickTop="1" x14ac:dyDescent="0.35">
      <c r="B348" s="163"/>
      <c r="C348" s="164" t="s">
        <v>152</v>
      </c>
      <c r="D348" s="165"/>
      <c r="E348" s="239">
        <f>I331+I332</f>
        <v>0</v>
      </c>
      <c r="F348" s="323" t="str">
        <f>IFERROR(TEXT((E348/E343),"+0%;-0%")&amp;" *","n/a*")</f>
        <v>n/a*</v>
      </c>
      <c r="G348" s="323"/>
      <c r="H348" s="166"/>
      <c r="I348" s="319">
        <f>L331+L332</f>
        <v>0</v>
      </c>
      <c r="J348" s="319"/>
      <c r="K348" s="323" t="str">
        <f>IFERROR(TEXT((I348/I343),"+0%;-0%")&amp;" *","n/a*")</f>
        <v>n/a*</v>
      </c>
      <c r="L348" s="323"/>
      <c r="M348" s="320">
        <f>T331+T332</f>
        <v>0</v>
      </c>
      <c r="N348" s="320"/>
      <c r="O348" s="320"/>
      <c r="P348" s="323" t="str">
        <f>IFERROR(TEXT((M348/M343),"+0%;-0%")&amp;" *","n/a*")</f>
        <v>n/a*</v>
      </c>
      <c r="Q348" s="324"/>
    </row>
    <row r="349" spans="2:17" s="2" customFormat="1" ht="33" hidden="1" customHeight="1" outlineLevel="1" x14ac:dyDescent="0.35">
      <c r="B349" s="175"/>
      <c r="C349" s="160" t="s">
        <v>153</v>
      </c>
      <c r="D349" s="161"/>
      <c r="E349" s="160"/>
      <c r="F349" s="160"/>
      <c r="G349" s="16"/>
      <c r="H349" s="16"/>
      <c r="I349" s="16"/>
      <c r="J349" s="16"/>
      <c r="K349" s="16"/>
      <c r="L349" s="16"/>
      <c r="M349" s="16"/>
      <c r="N349" s="16"/>
      <c r="O349" s="16"/>
      <c r="Q349" s="176"/>
    </row>
    <row r="350" spans="2:17" s="2" customFormat="1" ht="33" hidden="1" customHeight="1" outlineLevel="1" thickBot="1" x14ac:dyDescent="0.4">
      <c r="B350" s="169"/>
      <c r="C350" s="170"/>
      <c r="D350" s="171"/>
      <c r="E350" s="170" t="s">
        <v>148</v>
      </c>
      <c r="F350" s="318" t="str">
        <f>IFERROR(((I348-E348)/ABS(E348)),"-")</f>
        <v>-</v>
      </c>
      <c r="G350" s="318"/>
      <c r="H350" s="172"/>
      <c r="I350" s="172"/>
      <c r="J350" s="172"/>
      <c r="K350" s="318" t="str">
        <f>IFERROR(((M348-I348)/ABS(I348)),"-")</f>
        <v>-</v>
      </c>
      <c r="L350" s="318"/>
      <c r="M350" s="318"/>
      <c r="N350" s="172"/>
      <c r="O350" s="172"/>
      <c r="P350" s="173"/>
      <c r="Q350" s="174"/>
    </row>
    <row r="351" spans="2:17" s="2" customFormat="1" ht="33" hidden="1" customHeight="1" outlineLevel="1" thickTop="1" x14ac:dyDescent="0.35">
      <c r="B351" s="163"/>
      <c r="C351" s="164" t="s">
        <v>154</v>
      </c>
      <c r="D351" s="165"/>
      <c r="E351" s="239">
        <f>I329-I330-I331</f>
        <v>0</v>
      </c>
      <c r="F351" s="165"/>
      <c r="G351" s="166"/>
      <c r="H351" s="166"/>
      <c r="I351" s="319">
        <f>L329-L330-L331</f>
        <v>0</v>
      </c>
      <c r="J351" s="319"/>
      <c r="K351" s="166"/>
      <c r="L351" s="166"/>
      <c r="M351" s="320">
        <f>T329-T330-T331</f>
        <v>0</v>
      </c>
      <c r="N351" s="320"/>
      <c r="O351" s="320"/>
      <c r="P351" s="167"/>
      <c r="Q351" s="168"/>
    </row>
    <row r="352" spans="2:17" s="2" customFormat="1" ht="33" hidden="1" customHeight="1" outlineLevel="1" x14ac:dyDescent="0.35">
      <c r="B352" s="175"/>
      <c r="C352" s="160" t="s">
        <v>155</v>
      </c>
      <c r="D352" s="161"/>
      <c r="E352" s="160"/>
      <c r="F352" s="160"/>
      <c r="G352" s="16"/>
      <c r="H352" s="16"/>
      <c r="I352" s="16"/>
      <c r="J352" s="16"/>
      <c r="K352" s="16"/>
      <c r="L352" s="16"/>
      <c r="M352" s="16"/>
      <c r="N352" s="16"/>
      <c r="O352" s="16"/>
      <c r="Q352" s="176"/>
    </row>
    <row r="353" spans="2:21" s="2" customFormat="1" ht="33" hidden="1" customHeight="1" outlineLevel="1" thickBot="1" x14ac:dyDescent="0.4">
      <c r="B353" s="169"/>
      <c r="C353" s="170"/>
      <c r="D353" s="171"/>
      <c r="E353" s="170" t="s">
        <v>148</v>
      </c>
      <c r="F353" s="318" t="str">
        <f>IFERROR(((I351-E351)/ABS(E351)),"-")</f>
        <v>-</v>
      </c>
      <c r="G353" s="318"/>
      <c r="H353" s="172"/>
      <c r="I353" s="172"/>
      <c r="J353" s="172"/>
      <c r="K353" s="318" t="str">
        <f>IFERROR(((M351-I351)/ABS(I351)),"-")</f>
        <v>-</v>
      </c>
      <c r="L353" s="318"/>
      <c r="M353" s="318"/>
      <c r="N353" s="172"/>
      <c r="O353" s="172"/>
      <c r="P353" s="173"/>
      <c r="Q353" s="174"/>
    </row>
    <row r="354" spans="2:21" s="2" customFormat="1" ht="33" hidden="1" customHeight="1" outlineLevel="1" thickTop="1" x14ac:dyDescent="0.35">
      <c r="B354" s="163"/>
      <c r="C354" s="164" t="s">
        <v>143</v>
      </c>
      <c r="D354" s="165"/>
      <c r="E354" s="239">
        <f>I336</f>
        <v>0</v>
      </c>
      <c r="F354" s="321" t="str">
        <f>IFERROR(TEXT((E354/E343),"+0%;-0%")&amp;" **","n/a**")</f>
        <v>n/a**</v>
      </c>
      <c r="G354" s="321"/>
      <c r="H354" s="166"/>
      <c r="I354" s="319">
        <f>L336</f>
        <v>0</v>
      </c>
      <c r="J354" s="319"/>
      <c r="K354" s="321" t="str">
        <f>IFERROR(TEXT((I354/I343),"+0%;-0%")&amp;" **","n/a**")</f>
        <v>n/a**</v>
      </c>
      <c r="L354" s="321"/>
      <c r="M354" s="320">
        <f>T336</f>
        <v>0</v>
      </c>
      <c r="N354" s="320"/>
      <c r="O354" s="320"/>
      <c r="P354" s="321" t="str">
        <f>IFERROR(TEXT((M354/M343),"+0%;-0%")&amp;" **","n/a**")</f>
        <v>n/a**</v>
      </c>
      <c r="Q354" s="322"/>
    </row>
    <row r="355" spans="2:21" s="2" customFormat="1" ht="33" hidden="1" customHeight="1" outlineLevel="1" thickBot="1" x14ac:dyDescent="0.4">
      <c r="B355" s="169"/>
      <c r="C355" s="170"/>
      <c r="D355" s="171"/>
      <c r="E355" s="170" t="s">
        <v>148</v>
      </c>
      <c r="F355" s="318" t="str">
        <f>IFERROR(((I354-E354)/ABS(E354)),"-")</f>
        <v>-</v>
      </c>
      <c r="G355" s="318"/>
      <c r="H355" s="172"/>
      <c r="I355" s="172"/>
      <c r="J355" s="172"/>
      <c r="K355" s="318" t="str">
        <f>IFERROR(((M354-I354)/ABS(I354)),"-")</f>
        <v>-</v>
      </c>
      <c r="L355" s="318"/>
      <c r="M355" s="318"/>
      <c r="N355" s="172"/>
      <c r="O355" s="172"/>
      <c r="P355" s="173"/>
      <c r="Q355" s="174"/>
    </row>
    <row r="356" spans="2:21" s="2" customFormat="1" ht="18.649999999999999" hidden="1" customHeight="1" outlineLevel="1" thickTop="1" x14ac:dyDescent="0.35">
      <c r="B356" s="24"/>
      <c r="C356" s="24" t="s">
        <v>156</v>
      </c>
      <c r="D356" s="161"/>
      <c r="E356" s="161"/>
      <c r="F356" s="161"/>
      <c r="G356" s="16"/>
      <c r="H356" s="16"/>
      <c r="I356" s="16"/>
      <c r="J356" s="16"/>
      <c r="K356" s="16"/>
      <c r="L356" s="16"/>
      <c r="M356" s="16"/>
      <c r="N356" s="16"/>
      <c r="O356" s="16"/>
    </row>
    <row r="357" spans="2:21" ht="16.5" hidden="1" customHeight="1" outlineLevel="1" thickBot="1" x14ac:dyDescent="0.4"/>
    <row r="358" spans="2:21" s="2" customFormat="1" ht="21" customHeight="1" collapsed="1" thickTop="1" thickBot="1" x14ac:dyDescent="0.4">
      <c r="B358" s="155"/>
      <c r="C358" s="156" t="s">
        <v>105</v>
      </c>
      <c r="D358" s="330"/>
      <c r="E358" s="330"/>
      <c r="F358" s="330"/>
      <c r="G358" s="331" t="s">
        <v>107</v>
      </c>
      <c r="H358" s="331"/>
      <c r="I358" s="332"/>
      <c r="J358" s="333"/>
      <c r="K358" s="157"/>
      <c r="L358" s="197" t="s">
        <v>132</v>
      </c>
      <c r="M358" s="197"/>
      <c r="N358" s="197"/>
      <c r="O358" s="332"/>
      <c r="P358" s="333"/>
      <c r="Q358" s="158"/>
      <c r="S358" s="198" t="str">
        <f>IF(AND(ISBLANK(O358),(O360=YEAR_3)),ErrMsg_EnterAnnDate,"")</f>
        <v/>
      </c>
      <c r="T358" s="2" t="b">
        <f>O360=YEAR_3</f>
        <v>0</v>
      </c>
      <c r="U358" s="2" t="s">
        <v>133</v>
      </c>
    </row>
    <row r="359" spans="2:21" s="2" customFormat="1" ht="21" hidden="1" customHeight="1" outlineLevel="1" thickTop="1" thickBot="1" x14ac:dyDescent="0.4">
      <c r="B359" s="155"/>
      <c r="C359" s="159" t="s">
        <v>106</v>
      </c>
      <c r="D359" s="330"/>
      <c r="E359" s="330"/>
      <c r="F359" s="330"/>
      <c r="G359" s="331"/>
      <c r="H359" s="331"/>
      <c r="I359" s="331"/>
      <c r="J359" s="331"/>
      <c r="K359" s="157"/>
      <c r="L359" s="197"/>
      <c r="M359" s="197"/>
      <c r="N359" s="197"/>
      <c r="O359" s="334"/>
      <c r="P359" s="335"/>
      <c r="Q359" s="158"/>
      <c r="T359" s="201">
        <f>(
MONTH(O358)-1) +
ROUND((
(DAY(O358))/
(DAY(EOMONTH(O358,0)))
),2)</f>
        <v>0</v>
      </c>
      <c r="U359" s="2" t="s">
        <v>134</v>
      </c>
    </row>
    <row r="360" spans="2:21" s="2" customFormat="1" ht="24" hidden="1" customHeight="1" outlineLevel="1" thickTop="1" thickBot="1" x14ac:dyDescent="0.4">
      <c r="C360" s="160"/>
      <c r="D360" s="161"/>
      <c r="E360" s="161"/>
      <c r="F360" s="328" t="s">
        <v>135</v>
      </c>
      <c r="G360" s="328"/>
      <c r="H360" s="16"/>
      <c r="I360" s="329"/>
      <c r="J360" s="329"/>
      <c r="K360" s="16"/>
      <c r="L360" s="329"/>
      <c r="M360" s="329"/>
      <c r="N360" s="16"/>
      <c r="O360" s="329"/>
      <c r="P360" s="329"/>
      <c r="Q360" s="54"/>
      <c r="S360" s="198" t="str">
        <f>IF(OR(ISBLANK(I360),ISBLANK(L360)),ErrMsg_InputTwoYears,"")</f>
        <v>The first two columns must contain a year</v>
      </c>
    </row>
    <row r="361" spans="2:21" s="2" customFormat="1" ht="24" hidden="1" customHeight="1" outlineLevel="1" thickTop="1" thickBot="1" x14ac:dyDescent="0.4">
      <c r="C361" s="160" t="s">
        <v>136</v>
      </c>
      <c r="D361" s="161"/>
      <c r="E361" s="161"/>
      <c r="F361" s="161"/>
      <c r="G361" s="161"/>
      <c r="H361" s="16"/>
      <c r="I361" s="325"/>
      <c r="J361" s="325"/>
      <c r="K361" s="16"/>
      <c r="L361" s="325"/>
      <c r="M361" s="325"/>
      <c r="N361" s="16"/>
      <c r="O361" s="325"/>
      <c r="P361" s="325"/>
      <c r="T361" s="202">
        <f>IFERROR(IF(T358,O361*(12/T359),O361),0)</f>
        <v>0</v>
      </c>
      <c r="U361" s="2" t="s">
        <v>137</v>
      </c>
    </row>
    <row r="362" spans="2:21" s="2" customFormat="1" ht="24" hidden="1" customHeight="1" outlineLevel="1" thickTop="1" thickBot="1" x14ac:dyDescent="0.4">
      <c r="C362" s="160" t="s">
        <v>138</v>
      </c>
      <c r="D362" s="161"/>
      <c r="E362" s="161"/>
      <c r="F362" s="161"/>
      <c r="G362" s="161"/>
      <c r="H362" s="16"/>
      <c r="I362" s="325"/>
      <c r="J362" s="325"/>
      <c r="K362" s="16"/>
      <c r="L362" s="325"/>
      <c r="M362" s="325"/>
      <c r="N362" s="16"/>
      <c r="O362" s="325"/>
      <c r="P362" s="325"/>
      <c r="T362" s="202">
        <f>IFERROR(IF(T358,O362*(12/T359),O362),0)</f>
        <v>0</v>
      </c>
      <c r="U362" s="2" t="s">
        <v>137</v>
      </c>
    </row>
    <row r="363" spans="2:21" s="2" customFormat="1" ht="24" hidden="1" customHeight="1" outlineLevel="1" thickTop="1" thickBot="1" x14ac:dyDescent="0.4">
      <c r="C363" s="160" t="s">
        <v>139</v>
      </c>
      <c r="D363" s="161"/>
      <c r="E363" s="161"/>
      <c r="F363" s="161"/>
      <c r="G363" s="161"/>
      <c r="H363" s="16"/>
      <c r="I363" s="325"/>
      <c r="J363" s="325"/>
      <c r="K363" s="16"/>
      <c r="L363" s="325"/>
      <c r="M363" s="325"/>
      <c r="N363" s="16"/>
      <c r="O363" s="325"/>
      <c r="P363" s="325"/>
      <c r="T363" s="202">
        <f>IFERROR(IF(T358,O363*(12/T359),O363),0)</f>
        <v>0</v>
      </c>
      <c r="U363" s="2" t="s">
        <v>137</v>
      </c>
    </row>
    <row r="364" spans="2:21" s="2" customFormat="1" ht="24" hidden="1" customHeight="1" outlineLevel="1" thickTop="1" x14ac:dyDescent="0.35">
      <c r="C364" s="160" t="s">
        <v>140</v>
      </c>
      <c r="D364" s="161"/>
      <c r="E364" s="161"/>
      <c r="F364" s="161"/>
      <c r="G364" s="161"/>
      <c r="H364" s="16"/>
      <c r="I364" s="326"/>
      <c r="J364" s="326"/>
      <c r="K364" s="16"/>
      <c r="L364" s="326"/>
      <c r="M364" s="326"/>
      <c r="N364" s="16"/>
      <c r="O364" s="326"/>
      <c r="P364" s="326"/>
      <c r="T364" s="202">
        <f>IFERROR(IF(T358,O364*(12/T359),O364),0)</f>
        <v>0</v>
      </c>
      <c r="U364" s="2" t="s">
        <v>137</v>
      </c>
    </row>
    <row r="365" spans="2:21" s="2" customFormat="1" ht="17.5" hidden="1" customHeight="1" outlineLevel="1" x14ac:dyDescent="0.35">
      <c r="C365" s="160" t="s">
        <v>141</v>
      </c>
      <c r="D365" s="161"/>
      <c r="E365" s="161"/>
      <c r="F365" s="161"/>
      <c r="G365" s="161"/>
      <c r="H365" s="16"/>
      <c r="I365" s="16"/>
      <c r="J365" s="16"/>
      <c r="K365" s="16"/>
      <c r="L365" s="16"/>
      <c r="M365" s="16"/>
      <c r="N365" s="16"/>
      <c r="O365" s="16"/>
    </row>
    <row r="366" spans="2:21" s="2" customFormat="1" ht="17.5" hidden="1" customHeight="1" outlineLevel="1" x14ac:dyDescent="0.35">
      <c r="C366" s="160" t="s">
        <v>142</v>
      </c>
      <c r="D366" s="161"/>
      <c r="E366" s="161"/>
      <c r="F366" s="161"/>
      <c r="G366" s="161"/>
      <c r="H366" s="16"/>
      <c r="I366" s="16"/>
      <c r="J366" s="16"/>
      <c r="K366" s="16"/>
      <c r="L366" s="16"/>
      <c r="M366" s="16"/>
      <c r="N366" s="16"/>
      <c r="O366" s="16"/>
      <c r="T366" s="200"/>
    </row>
    <row r="367" spans="2:21" s="2" customFormat="1" ht="24" hidden="1" customHeight="1" outlineLevel="1" x14ac:dyDescent="0.35">
      <c r="C367" s="160"/>
      <c r="D367" s="161"/>
      <c r="E367" s="161"/>
      <c r="F367" s="161"/>
      <c r="G367" s="161"/>
      <c r="H367" s="16"/>
      <c r="I367" s="16"/>
      <c r="J367" s="16"/>
      <c r="K367" s="16"/>
      <c r="L367" s="16"/>
      <c r="M367" s="16"/>
      <c r="N367" s="16"/>
      <c r="O367" s="16"/>
    </row>
    <row r="368" spans="2:21" s="2" customFormat="1" ht="24" hidden="1" customHeight="1" outlineLevel="1" x14ac:dyDescent="0.35">
      <c r="C368" s="160" t="s">
        <v>143</v>
      </c>
      <c r="D368" s="161"/>
      <c r="E368" s="161"/>
      <c r="F368" s="161"/>
      <c r="G368" s="161"/>
      <c r="H368" s="16"/>
      <c r="I368" s="327"/>
      <c r="J368" s="327"/>
      <c r="K368" s="162"/>
      <c r="L368" s="327"/>
      <c r="M368" s="327"/>
      <c r="N368" s="162"/>
      <c r="O368" s="327"/>
      <c r="P368" s="327"/>
      <c r="Q368" s="240"/>
      <c r="T368" s="202">
        <f>IFERROR(IF(T358,O368*(12/T359),O368),0)</f>
        <v>0</v>
      </c>
      <c r="U368" s="2" t="s">
        <v>137</v>
      </c>
    </row>
    <row r="369" spans="2:17" s="2" customFormat="1" ht="18.649999999999999" hidden="1" customHeight="1" outlineLevel="1" x14ac:dyDescent="0.35">
      <c r="C369" s="160" t="s">
        <v>144</v>
      </c>
      <c r="D369" s="161"/>
      <c r="E369" s="161"/>
      <c r="F369" s="161"/>
      <c r="G369" s="161"/>
      <c r="H369" s="16"/>
      <c r="I369" s="240"/>
      <c r="J369" s="16"/>
      <c r="K369" s="16"/>
      <c r="L369" s="240"/>
      <c r="M369" s="16"/>
      <c r="N369" s="16"/>
      <c r="O369" s="240"/>
    </row>
    <row r="370" spans="2:17" s="2" customFormat="1" ht="18.649999999999999" hidden="1" customHeight="1" outlineLevel="1" x14ac:dyDescent="0.35">
      <c r="C370" s="160" t="s">
        <v>145</v>
      </c>
      <c r="D370" s="161"/>
      <c r="E370" s="161"/>
      <c r="F370" s="161"/>
      <c r="G370" s="161"/>
      <c r="H370" s="16"/>
      <c r="I370" s="16"/>
      <c r="J370" s="16"/>
      <c r="K370" s="16"/>
      <c r="L370" s="16"/>
      <c r="M370" s="16"/>
      <c r="N370" s="16"/>
      <c r="O370" s="16"/>
    </row>
    <row r="371" spans="2:17" s="2" customFormat="1" ht="18.649999999999999" hidden="1" customHeight="1" outlineLevel="1" x14ac:dyDescent="0.35">
      <c r="C371" s="160" t="s">
        <v>146</v>
      </c>
      <c r="D371" s="161"/>
      <c r="E371" s="161"/>
      <c r="F371" s="161"/>
      <c r="G371" s="161"/>
      <c r="H371" s="16"/>
      <c r="I371" s="16"/>
      <c r="J371" s="16"/>
      <c r="K371" s="16"/>
      <c r="L371" s="16"/>
      <c r="M371" s="16"/>
      <c r="N371" s="16"/>
      <c r="O371" s="16"/>
    </row>
    <row r="372" spans="2:17" s="2" customFormat="1" ht="18.649999999999999" hidden="1" customHeight="1" outlineLevel="1" thickBot="1" x14ac:dyDescent="0.4">
      <c r="C372" s="160"/>
      <c r="D372" s="161"/>
      <c r="E372" s="161"/>
      <c r="F372" s="161"/>
      <c r="G372" s="161"/>
      <c r="H372" s="16"/>
      <c r="I372" s="16"/>
      <c r="J372" s="16"/>
      <c r="K372" s="16"/>
      <c r="L372" s="16"/>
      <c r="M372" s="16"/>
      <c r="N372" s="16"/>
      <c r="O372" s="16"/>
    </row>
    <row r="373" spans="2:17" s="2" customFormat="1" ht="33" hidden="1" customHeight="1" outlineLevel="1" thickTop="1" x14ac:dyDescent="0.35">
      <c r="B373" s="163"/>
      <c r="C373" s="164" t="s">
        <v>147</v>
      </c>
      <c r="D373" s="165"/>
      <c r="E373" s="239">
        <f>I361</f>
        <v>0</v>
      </c>
      <c r="F373" s="165"/>
      <c r="G373" s="166"/>
      <c r="H373" s="166"/>
      <c r="I373" s="319">
        <f>L361</f>
        <v>0</v>
      </c>
      <c r="J373" s="319"/>
      <c r="K373" s="166"/>
      <c r="L373" s="166"/>
      <c r="M373" s="320">
        <f>T361</f>
        <v>0</v>
      </c>
      <c r="N373" s="320"/>
      <c r="O373" s="320"/>
      <c r="P373" s="167"/>
      <c r="Q373" s="168"/>
    </row>
    <row r="374" spans="2:17" s="2" customFormat="1" ht="33" hidden="1" customHeight="1" outlineLevel="1" thickBot="1" x14ac:dyDescent="0.4">
      <c r="B374" s="169"/>
      <c r="C374" s="170"/>
      <c r="D374" s="171"/>
      <c r="E374" s="170" t="s">
        <v>148</v>
      </c>
      <c r="F374" s="318" t="str">
        <f>IFERROR(((I373-E373)/ABS(E373)),"-")</f>
        <v>-</v>
      </c>
      <c r="G374" s="318"/>
      <c r="H374" s="172"/>
      <c r="I374" s="172"/>
      <c r="J374" s="172"/>
      <c r="K374" s="318" t="str">
        <f>IFERROR(((M373-I373)/ABS(I373)),"-")</f>
        <v>-</v>
      </c>
      <c r="L374" s="318"/>
      <c r="M374" s="318"/>
      <c r="N374" s="172"/>
      <c r="O374" s="172"/>
      <c r="P374" s="173"/>
      <c r="Q374" s="174"/>
    </row>
    <row r="375" spans="2:17" s="2" customFormat="1" ht="33" hidden="1" customHeight="1" outlineLevel="1" thickTop="1" x14ac:dyDescent="0.35">
      <c r="B375" s="163"/>
      <c r="C375" s="164" t="s">
        <v>149</v>
      </c>
      <c r="D375" s="165"/>
      <c r="E375" s="239">
        <f>I361-I362</f>
        <v>0</v>
      </c>
      <c r="F375" s="165"/>
      <c r="G375" s="166"/>
      <c r="H375" s="166"/>
      <c r="I375" s="319">
        <f>L361-L362</f>
        <v>0</v>
      </c>
      <c r="J375" s="319"/>
      <c r="K375" s="166"/>
      <c r="L375" s="166"/>
      <c r="M375" s="320">
        <f>T361-T362</f>
        <v>0</v>
      </c>
      <c r="N375" s="320"/>
      <c r="O375" s="320"/>
      <c r="P375" s="167"/>
      <c r="Q375" s="168"/>
    </row>
    <row r="376" spans="2:17" s="2" customFormat="1" ht="33" hidden="1" customHeight="1" outlineLevel="1" x14ac:dyDescent="0.35">
      <c r="B376" s="175"/>
      <c r="C376" s="160" t="s">
        <v>150</v>
      </c>
      <c r="D376" s="161"/>
      <c r="E376" s="160"/>
      <c r="F376" s="160"/>
      <c r="G376" s="16"/>
      <c r="H376" s="16"/>
      <c r="I376" s="16"/>
      <c r="J376" s="16"/>
      <c r="K376" s="16"/>
      <c r="L376" s="16"/>
      <c r="M376" s="16"/>
      <c r="N376" s="16"/>
      <c r="O376" s="16"/>
      <c r="Q376" s="176"/>
    </row>
    <row r="377" spans="2:17" s="2" customFormat="1" ht="33" hidden="1" customHeight="1" outlineLevel="1" thickBot="1" x14ac:dyDescent="0.4">
      <c r="B377" s="169"/>
      <c r="C377" s="170"/>
      <c r="D377" s="171"/>
      <c r="E377" s="170" t="s">
        <v>148</v>
      </c>
      <c r="F377" s="318" t="str">
        <f>IFERROR(((I375-E375)/ABS(E375)),"-")</f>
        <v>-</v>
      </c>
      <c r="G377" s="318"/>
      <c r="H377" s="172"/>
      <c r="I377" s="172"/>
      <c r="J377" s="172"/>
      <c r="K377" s="318" t="str">
        <f>IFERROR(((M375-I375)/ABS(I375)),"-")</f>
        <v>-</v>
      </c>
      <c r="L377" s="318"/>
      <c r="M377" s="318"/>
      <c r="N377" s="172"/>
      <c r="O377" s="172"/>
      <c r="P377" s="173"/>
      <c r="Q377" s="174"/>
    </row>
    <row r="378" spans="2:17" s="2" customFormat="1" ht="33" hidden="1" customHeight="1" outlineLevel="1" thickTop="1" x14ac:dyDescent="0.35">
      <c r="B378" s="163"/>
      <c r="C378" s="164" t="s">
        <v>151</v>
      </c>
      <c r="D378" s="165"/>
      <c r="E378" s="239">
        <f>I363</f>
        <v>0</v>
      </c>
      <c r="F378" s="165"/>
      <c r="G378" s="166"/>
      <c r="H378" s="166"/>
      <c r="I378" s="319">
        <f>L363</f>
        <v>0</v>
      </c>
      <c r="J378" s="319"/>
      <c r="K378" s="166"/>
      <c r="L378" s="166"/>
      <c r="M378" s="320">
        <f>T363</f>
        <v>0</v>
      </c>
      <c r="N378" s="320"/>
      <c r="O378" s="320"/>
      <c r="P378" s="167"/>
      <c r="Q378" s="168"/>
    </row>
    <row r="379" spans="2:17" s="2" customFormat="1" ht="33" hidden="1" customHeight="1" outlineLevel="1" thickBot="1" x14ac:dyDescent="0.4">
      <c r="B379" s="169"/>
      <c r="C379" s="170"/>
      <c r="D379" s="171"/>
      <c r="E379" s="170" t="s">
        <v>148</v>
      </c>
      <c r="F379" s="318" t="str">
        <f>IFERROR(((I378-E378)/ABS(E378)),"-")</f>
        <v>-</v>
      </c>
      <c r="G379" s="318"/>
      <c r="H379" s="172"/>
      <c r="I379" s="172"/>
      <c r="J379" s="172"/>
      <c r="K379" s="318" t="str">
        <f>IFERROR(((M378-I378)/ABS(I378)),"-")</f>
        <v>-</v>
      </c>
      <c r="L379" s="318"/>
      <c r="M379" s="318"/>
      <c r="N379" s="172"/>
      <c r="O379" s="172"/>
      <c r="P379" s="173"/>
      <c r="Q379" s="174"/>
    </row>
    <row r="380" spans="2:17" s="2" customFormat="1" ht="33" hidden="1" customHeight="1" outlineLevel="1" thickTop="1" x14ac:dyDescent="0.35">
      <c r="B380" s="163"/>
      <c r="C380" s="164" t="s">
        <v>152</v>
      </c>
      <c r="D380" s="165"/>
      <c r="E380" s="239">
        <f>I363+I364</f>
        <v>0</v>
      </c>
      <c r="F380" s="323" t="str">
        <f>IFERROR(TEXT((E380/E375),"+0%;-0%")&amp;" *","n/a*")</f>
        <v>n/a*</v>
      </c>
      <c r="G380" s="323"/>
      <c r="H380" s="166"/>
      <c r="I380" s="319">
        <f>L363+L364</f>
        <v>0</v>
      </c>
      <c r="J380" s="319"/>
      <c r="K380" s="323" t="str">
        <f>IFERROR(TEXT((I380/I375),"+0%;-0%")&amp;" *","n/a*")</f>
        <v>n/a*</v>
      </c>
      <c r="L380" s="323"/>
      <c r="M380" s="320">
        <f>T363+T364</f>
        <v>0</v>
      </c>
      <c r="N380" s="320"/>
      <c r="O380" s="320"/>
      <c r="P380" s="323" t="str">
        <f>IFERROR(TEXT((M380/M375),"+0%;-0%")&amp;" *","n/a*")</f>
        <v>n/a*</v>
      </c>
      <c r="Q380" s="324"/>
    </row>
    <row r="381" spans="2:17" s="2" customFormat="1" ht="33" hidden="1" customHeight="1" outlineLevel="1" x14ac:dyDescent="0.35">
      <c r="B381" s="175"/>
      <c r="C381" s="160" t="s">
        <v>153</v>
      </c>
      <c r="D381" s="161"/>
      <c r="E381" s="160"/>
      <c r="F381" s="160"/>
      <c r="G381" s="16"/>
      <c r="H381" s="16"/>
      <c r="I381" s="16"/>
      <c r="J381" s="16"/>
      <c r="K381" s="16"/>
      <c r="L381" s="16"/>
      <c r="M381" s="16"/>
      <c r="N381" s="16"/>
      <c r="O381" s="16"/>
      <c r="Q381" s="176"/>
    </row>
    <row r="382" spans="2:17" s="2" customFormat="1" ht="33" hidden="1" customHeight="1" outlineLevel="1" thickBot="1" x14ac:dyDescent="0.4">
      <c r="B382" s="169"/>
      <c r="C382" s="170"/>
      <c r="D382" s="171"/>
      <c r="E382" s="170" t="s">
        <v>148</v>
      </c>
      <c r="F382" s="318" t="str">
        <f>IFERROR(((I380-E380)/ABS(E380)),"-")</f>
        <v>-</v>
      </c>
      <c r="G382" s="318"/>
      <c r="H382" s="172"/>
      <c r="I382" s="172"/>
      <c r="J382" s="172"/>
      <c r="K382" s="318" t="str">
        <f>IFERROR(((M380-I380)/ABS(I380)),"-")</f>
        <v>-</v>
      </c>
      <c r="L382" s="318"/>
      <c r="M382" s="318"/>
      <c r="N382" s="172"/>
      <c r="O382" s="172"/>
      <c r="P382" s="173"/>
      <c r="Q382" s="174"/>
    </row>
    <row r="383" spans="2:17" s="2" customFormat="1" ht="33" hidden="1" customHeight="1" outlineLevel="1" thickTop="1" x14ac:dyDescent="0.35">
      <c r="B383" s="163"/>
      <c r="C383" s="164" t="s">
        <v>154</v>
      </c>
      <c r="D383" s="165"/>
      <c r="E383" s="239">
        <f>I361-I362-I363</f>
        <v>0</v>
      </c>
      <c r="F383" s="165"/>
      <c r="G383" s="166"/>
      <c r="H383" s="166"/>
      <c r="I383" s="319">
        <f>L361-L362-L363</f>
        <v>0</v>
      </c>
      <c r="J383" s="319"/>
      <c r="K383" s="166"/>
      <c r="L383" s="166"/>
      <c r="M383" s="320">
        <f>T361-T362-T363</f>
        <v>0</v>
      </c>
      <c r="N383" s="320"/>
      <c r="O383" s="320"/>
      <c r="P383" s="167"/>
      <c r="Q383" s="168"/>
    </row>
    <row r="384" spans="2:17" s="2" customFormat="1" ht="33" hidden="1" customHeight="1" outlineLevel="1" x14ac:dyDescent="0.35">
      <c r="B384" s="175"/>
      <c r="C384" s="160" t="s">
        <v>155</v>
      </c>
      <c r="D384" s="161"/>
      <c r="E384" s="160"/>
      <c r="F384" s="160"/>
      <c r="G384" s="16"/>
      <c r="H384" s="16"/>
      <c r="I384" s="16"/>
      <c r="J384" s="16"/>
      <c r="K384" s="16"/>
      <c r="L384" s="16"/>
      <c r="M384" s="16"/>
      <c r="N384" s="16"/>
      <c r="O384" s="16"/>
      <c r="Q384" s="176"/>
    </row>
    <row r="385" spans="2:21" s="2" customFormat="1" ht="33" hidden="1" customHeight="1" outlineLevel="1" thickBot="1" x14ac:dyDescent="0.4">
      <c r="B385" s="169"/>
      <c r="C385" s="170"/>
      <c r="D385" s="171"/>
      <c r="E385" s="170" t="s">
        <v>148</v>
      </c>
      <c r="F385" s="318" t="str">
        <f>IFERROR(((I383-E383)/ABS(E383)),"-")</f>
        <v>-</v>
      </c>
      <c r="G385" s="318"/>
      <c r="H385" s="172"/>
      <c r="I385" s="172"/>
      <c r="J385" s="172"/>
      <c r="K385" s="318" t="str">
        <f>IFERROR(((M383-I383)/ABS(I383)),"-")</f>
        <v>-</v>
      </c>
      <c r="L385" s="318"/>
      <c r="M385" s="318"/>
      <c r="N385" s="172"/>
      <c r="O385" s="172"/>
      <c r="P385" s="173"/>
      <c r="Q385" s="174"/>
    </row>
    <row r="386" spans="2:21" s="2" customFormat="1" ht="33" hidden="1" customHeight="1" outlineLevel="1" thickTop="1" x14ac:dyDescent="0.35">
      <c r="B386" s="163"/>
      <c r="C386" s="164" t="s">
        <v>143</v>
      </c>
      <c r="D386" s="165"/>
      <c r="E386" s="239">
        <f>I368</f>
        <v>0</v>
      </c>
      <c r="F386" s="321" t="str">
        <f>IFERROR(TEXT((E386/E375),"+0%;-0%")&amp;" **","n/a**")</f>
        <v>n/a**</v>
      </c>
      <c r="G386" s="321"/>
      <c r="H386" s="166"/>
      <c r="I386" s="319">
        <f>L368</f>
        <v>0</v>
      </c>
      <c r="J386" s="319"/>
      <c r="K386" s="321" t="str">
        <f>IFERROR(TEXT((I386/I375),"+0%;-0%")&amp;" **","n/a**")</f>
        <v>n/a**</v>
      </c>
      <c r="L386" s="321"/>
      <c r="M386" s="320">
        <f>T368</f>
        <v>0</v>
      </c>
      <c r="N386" s="320"/>
      <c r="O386" s="320"/>
      <c r="P386" s="321" t="str">
        <f>IFERROR(TEXT((M386/M375),"+0%;-0%")&amp;" **","n/a**")</f>
        <v>n/a**</v>
      </c>
      <c r="Q386" s="322"/>
    </row>
    <row r="387" spans="2:21" s="2" customFormat="1" ht="33" hidden="1" customHeight="1" outlineLevel="1" thickBot="1" x14ac:dyDescent="0.4">
      <c r="B387" s="169"/>
      <c r="C387" s="170"/>
      <c r="D387" s="171"/>
      <c r="E387" s="170" t="s">
        <v>148</v>
      </c>
      <c r="F387" s="318" t="str">
        <f>IFERROR(((I386-E386)/ABS(E386)),"-")</f>
        <v>-</v>
      </c>
      <c r="G387" s="318"/>
      <c r="H387" s="172"/>
      <c r="I387" s="172"/>
      <c r="J387" s="172"/>
      <c r="K387" s="318" t="str">
        <f>IFERROR(((M386-I386)/ABS(I386)),"-")</f>
        <v>-</v>
      </c>
      <c r="L387" s="318"/>
      <c r="M387" s="318"/>
      <c r="N387" s="172"/>
      <c r="O387" s="172"/>
      <c r="P387" s="173"/>
      <c r="Q387" s="174"/>
    </row>
    <row r="388" spans="2:21" s="2" customFormat="1" ht="18.649999999999999" hidden="1" customHeight="1" outlineLevel="1" thickTop="1" x14ac:dyDescent="0.35">
      <c r="B388" s="24"/>
      <c r="C388" s="24" t="s">
        <v>156</v>
      </c>
      <c r="D388" s="161"/>
      <c r="E388" s="161"/>
      <c r="F388" s="161"/>
      <c r="G388" s="16"/>
      <c r="H388" s="16"/>
      <c r="I388" s="16"/>
      <c r="J388" s="16"/>
      <c r="K388" s="16"/>
      <c r="L388" s="16"/>
      <c r="M388" s="16"/>
      <c r="N388" s="16"/>
      <c r="O388" s="16"/>
    </row>
    <row r="389" spans="2:21" ht="16.5" hidden="1" customHeight="1" outlineLevel="1" thickBot="1" x14ac:dyDescent="0.4"/>
    <row r="390" spans="2:21" s="2" customFormat="1" ht="21" customHeight="1" collapsed="1" thickTop="1" thickBot="1" x14ac:dyDescent="0.4">
      <c r="B390" s="155"/>
      <c r="C390" s="156" t="s">
        <v>105</v>
      </c>
      <c r="D390" s="330"/>
      <c r="E390" s="330"/>
      <c r="F390" s="330"/>
      <c r="G390" s="331" t="s">
        <v>107</v>
      </c>
      <c r="H390" s="331"/>
      <c r="I390" s="332"/>
      <c r="J390" s="333"/>
      <c r="K390" s="157"/>
      <c r="L390" s="197" t="s">
        <v>132</v>
      </c>
      <c r="M390" s="197"/>
      <c r="N390" s="197"/>
      <c r="O390" s="332"/>
      <c r="P390" s="333"/>
      <c r="Q390" s="158"/>
      <c r="S390" s="198" t="str">
        <f>IF(AND(ISBLANK(O390),(O392=YEAR_3)),ErrMsg_EnterAnnDate,"")</f>
        <v/>
      </c>
      <c r="T390" s="2" t="b">
        <f>O392=YEAR_3</f>
        <v>0</v>
      </c>
      <c r="U390" s="2" t="s">
        <v>133</v>
      </c>
    </row>
    <row r="391" spans="2:21" s="2" customFormat="1" ht="21" hidden="1" customHeight="1" outlineLevel="1" thickTop="1" thickBot="1" x14ac:dyDescent="0.4">
      <c r="B391" s="155"/>
      <c r="C391" s="159" t="s">
        <v>106</v>
      </c>
      <c r="D391" s="330"/>
      <c r="E391" s="330"/>
      <c r="F391" s="330"/>
      <c r="G391" s="331"/>
      <c r="H391" s="331"/>
      <c r="I391" s="331"/>
      <c r="J391" s="331"/>
      <c r="K391" s="157"/>
      <c r="L391" s="197"/>
      <c r="M391" s="197"/>
      <c r="N391" s="197"/>
      <c r="O391" s="334"/>
      <c r="P391" s="335"/>
      <c r="Q391" s="158"/>
      <c r="T391" s="201">
        <f>(
MONTH(O390)-1) +
ROUND((
(DAY(O390))/
(DAY(EOMONTH(O390,0)))
),2)</f>
        <v>0</v>
      </c>
      <c r="U391" s="2" t="s">
        <v>134</v>
      </c>
    </row>
    <row r="392" spans="2:21" s="2" customFormat="1" ht="24" hidden="1" customHeight="1" outlineLevel="1" thickTop="1" thickBot="1" x14ac:dyDescent="0.4">
      <c r="C392" s="160"/>
      <c r="D392" s="161"/>
      <c r="E392" s="161"/>
      <c r="F392" s="328" t="s">
        <v>135</v>
      </c>
      <c r="G392" s="328"/>
      <c r="H392" s="16"/>
      <c r="I392" s="329"/>
      <c r="J392" s="329"/>
      <c r="K392" s="16"/>
      <c r="L392" s="329"/>
      <c r="M392" s="329"/>
      <c r="N392" s="16"/>
      <c r="O392" s="329"/>
      <c r="P392" s="329"/>
      <c r="Q392" s="54"/>
      <c r="S392" s="198" t="str">
        <f>IF(OR(ISBLANK(I392),ISBLANK(L392)),ErrMsg_InputTwoYears,"")</f>
        <v>The first two columns must contain a year</v>
      </c>
    </row>
    <row r="393" spans="2:21" s="2" customFormat="1" ht="24" hidden="1" customHeight="1" outlineLevel="1" thickTop="1" thickBot="1" x14ac:dyDescent="0.4">
      <c r="C393" s="160" t="s">
        <v>136</v>
      </c>
      <c r="D393" s="161"/>
      <c r="E393" s="161"/>
      <c r="F393" s="161"/>
      <c r="G393" s="161"/>
      <c r="H393" s="16"/>
      <c r="I393" s="325"/>
      <c r="J393" s="325"/>
      <c r="K393" s="16"/>
      <c r="L393" s="325"/>
      <c r="M393" s="325"/>
      <c r="N393" s="16"/>
      <c r="O393" s="325"/>
      <c r="P393" s="325"/>
      <c r="T393" s="202">
        <f>IFERROR(IF(T390,O393*(12/T391),O393),0)</f>
        <v>0</v>
      </c>
      <c r="U393" s="2" t="s">
        <v>137</v>
      </c>
    </row>
    <row r="394" spans="2:21" s="2" customFormat="1" ht="24" hidden="1" customHeight="1" outlineLevel="1" thickTop="1" thickBot="1" x14ac:dyDescent="0.4">
      <c r="C394" s="160" t="s">
        <v>138</v>
      </c>
      <c r="D394" s="161"/>
      <c r="E394" s="161"/>
      <c r="F394" s="161"/>
      <c r="G394" s="161"/>
      <c r="H394" s="16"/>
      <c r="I394" s="325"/>
      <c r="J394" s="325"/>
      <c r="K394" s="16"/>
      <c r="L394" s="325"/>
      <c r="M394" s="325"/>
      <c r="N394" s="16"/>
      <c r="O394" s="325"/>
      <c r="P394" s="325"/>
      <c r="T394" s="202">
        <f>IFERROR(IF(T390,O394*(12/T391),O394),0)</f>
        <v>0</v>
      </c>
      <c r="U394" s="2" t="s">
        <v>137</v>
      </c>
    </row>
    <row r="395" spans="2:21" s="2" customFormat="1" ht="24" hidden="1" customHeight="1" outlineLevel="1" thickTop="1" thickBot="1" x14ac:dyDescent="0.4">
      <c r="C395" s="160" t="s">
        <v>139</v>
      </c>
      <c r="D395" s="161"/>
      <c r="E395" s="161"/>
      <c r="F395" s="161"/>
      <c r="G395" s="161"/>
      <c r="H395" s="16"/>
      <c r="I395" s="325"/>
      <c r="J395" s="325"/>
      <c r="K395" s="16"/>
      <c r="L395" s="325"/>
      <c r="M395" s="325"/>
      <c r="N395" s="16"/>
      <c r="O395" s="325"/>
      <c r="P395" s="325"/>
      <c r="T395" s="202">
        <f>IFERROR(IF(T390,O395*(12/T391),O395),0)</f>
        <v>0</v>
      </c>
      <c r="U395" s="2" t="s">
        <v>137</v>
      </c>
    </row>
    <row r="396" spans="2:21" s="2" customFormat="1" ht="24" hidden="1" customHeight="1" outlineLevel="1" thickTop="1" x14ac:dyDescent="0.35">
      <c r="C396" s="160" t="s">
        <v>140</v>
      </c>
      <c r="D396" s="161"/>
      <c r="E396" s="161"/>
      <c r="F396" s="161"/>
      <c r="G396" s="161"/>
      <c r="H396" s="16"/>
      <c r="I396" s="326"/>
      <c r="J396" s="326"/>
      <c r="K396" s="16"/>
      <c r="L396" s="326"/>
      <c r="M396" s="326"/>
      <c r="N396" s="16"/>
      <c r="O396" s="326"/>
      <c r="P396" s="326"/>
      <c r="T396" s="202">
        <f>IFERROR(IF(T390,O396*(12/T391),O396),0)</f>
        <v>0</v>
      </c>
      <c r="U396" s="2" t="s">
        <v>137</v>
      </c>
    </row>
    <row r="397" spans="2:21" s="2" customFormat="1" ht="17.5" hidden="1" customHeight="1" outlineLevel="1" x14ac:dyDescent="0.35">
      <c r="C397" s="160" t="s">
        <v>141</v>
      </c>
      <c r="D397" s="161"/>
      <c r="E397" s="161"/>
      <c r="F397" s="161"/>
      <c r="G397" s="161"/>
      <c r="H397" s="16"/>
      <c r="I397" s="16"/>
      <c r="J397" s="16"/>
      <c r="K397" s="16"/>
      <c r="L397" s="16"/>
      <c r="M397" s="16"/>
      <c r="N397" s="16"/>
      <c r="O397" s="16"/>
    </row>
    <row r="398" spans="2:21" s="2" customFormat="1" ht="17.5" hidden="1" customHeight="1" outlineLevel="1" x14ac:dyDescent="0.35">
      <c r="C398" s="160" t="s">
        <v>142</v>
      </c>
      <c r="D398" s="161"/>
      <c r="E398" s="161"/>
      <c r="F398" s="161"/>
      <c r="G398" s="161"/>
      <c r="H398" s="16"/>
      <c r="I398" s="16"/>
      <c r="J398" s="16"/>
      <c r="K398" s="16"/>
      <c r="L398" s="16"/>
      <c r="M398" s="16"/>
      <c r="N398" s="16"/>
      <c r="O398" s="16"/>
      <c r="T398" s="200"/>
    </row>
    <row r="399" spans="2:21" s="2" customFormat="1" ht="24" hidden="1" customHeight="1" outlineLevel="1" x14ac:dyDescent="0.35">
      <c r="C399" s="160"/>
      <c r="D399" s="161"/>
      <c r="E399" s="161"/>
      <c r="F399" s="161"/>
      <c r="G399" s="161"/>
      <c r="H399" s="16"/>
      <c r="I399" s="16"/>
      <c r="J399" s="16"/>
      <c r="K399" s="16"/>
      <c r="L399" s="16"/>
      <c r="M399" s="16"/>
      <c r="N399" s="16"/>
      <c r="O399" s="16"/>
    </row>
    <row r="400" spans="2:21" s="2" customFormat="1" ht="24" hidden="1" customHeight="1" outlineLevel="1" x14ac:dyDescent="0.35">
      <c r="C400" s="160" t="s">
        <v>143</v>
      </c>
      <c r="D400" s="161"/>
      <c r="E400" s="161"/>
      <c r="F400" s="161"/>
      <c r="G400" s="161"/>
      <c r="H400" s="16"/>
      <c r="I400" s="327"/>
      <c r="J400" s="327"/>
      <c r="K400" s="162"/>
      <c r="L400" s="327"/>
      <c r="M400" s="327"/>
      <c r="N400" s="162"/>
      <c r="O400" s="327"/>
      <c r="P400" s="327"/>
      <c r="Q400" s="240"/>
      <c r="T400" s="202">
        <f>IFERROR(IF(T390,O400*(12/T391),O400),0)</f>
        <v>0</v>
      </c>
      <c r="U400" s="2" t="s">
        <v>137</v>
      </c>
    </row>
    <row r="401" spans="2:17" s="2" customFormat="1" ht="18.649999999999999" hidden="1" customHeight="1" outlineLevel="1" x14ac:dyDescent="0.35">
      <c r="C401" s="160" t="s">
        <v>144</v>
      </c>
      <c r="D401" s="161"/>
      <c r="E401" s="161"/>
      <c r="F401" s="161"/>
      <c r="G401" s="161"/>
      <c r="H401" s="16"/>
      <c r="I401" s="240"/>
      <c r="J401" s="16"/>
      <c r="K401" s="16"/>
      <c r="L401" s="240"/>
      <c r="M401" s="16"/>
      <c r="N401" s="16"/>
      <c r="O401" s="240"/>
    </row>
    <row r="402" spans="2:17" s="2" customFormat="1" ht="18.649999999999999" hidden="1" customHeight="1" outlineLevel="1" x14ac:dyDescent="0.35">
      <c r="C402" s="160" t="s">
        <v>145</v>
      </c>
      <c r="D402" s="161"/>
      <c r="E402" s="161"/>
      <c r="F402" s="161"/>
      <c r="G402" s="161"/>
      <c r="H402" s="16"/>
      <c r="I402" s="16"/>
      <c r="J402" s="16"/>
      <c r="K402" s="16"/>
      <c r="L402" s="16"/>
      <c r="M402" s="16"/>
      <c r="N402" s="16"/>
      <c r="O402" s="16"/>
    </row>
    <row r="403" spans="2:17" s="2" customFormat="1" ht="18.649999999999999" hidden="1" customHeight="1" outlineLevel="1" x14ac:dyDescent="0.35">
      <c r="C403" s="160" t="s">
        <v>146</v>
      </c>
      <c r="D403" s="161"/>
      <c r="E403" s="161"/>
      <c r="F403" s="161"/>
      <c r="G403" s="161"/>
      <c r="H403" s="16"/>
      <c r="I403" s="16"/>
      <c r="J403" s="16"/>
      <c r="K403" s="16"/>
      <c r="L403" s="16"/>
      <c r="M403" s="16"/>
      <c r="N403" s="16"/>
      <c r="O403" s="16"/>
    </row>
    <row r="404" spans="2:17" s="2" customFormat="1" ht="18.649999999999999" hidden="1" customHeight="1" outlineLevel="1" thickBot="1" x14ac:dyDescent="0.4">
      <c r="C404" s="160"/>
      <c r="D404" s="161"/>
      <c r="E404" s="161"/>
      <c r="F404" s="161"/>
      <c r="G404" s="161"/>
      <c r="H404" s="16"/>
      <c r="I404" s="16"/>
      <c r="J404" s="16"/>
      <c r="K404" s="16"/>
      <c r="L404" s="16"/>
      <c r="M404" s="16"/>
      <c r="N404" s="16"/>
      <c r="O404" s="16"/>
    </row>
    <row r="405" spans="2:17" s="2" customFormat="1" ht="33" hidden="1" customHeight="1" outlineLevel="1" thickTop="1" x14ac:dyDescent="0.35">
      <c r="B405" s="163"/>
      <c r="C405" s="164" t="s">
        <v>147</v>
      </c>
      <c r="D405" s="165"/>
      <c r="E405" s="239">
        <f>I393</f>
        <v>0</v>
      </c>
      <c r="F405" s="165"/>
      <c r="G405" s="166"/>
      <c r="H405" s="166"/>
      <c r="I405" s="319">
        <f>L393</f>
        <v>0</v>
      </c>
      <c r="J405" s="319"/>
      <c r="K405" s="166"/>
      <c r="L405" s="166"/>
      <c r="M405" s="320">
        <f>T393</f>
        <v>0</v>
      </c>
      <c r="N405" s="320"/>
      <c r="O405" s="320"/>
      <c r="P405" s="167"/>
      <c r="Q405" s="168"/>
    </row>
    <row r="406" spans="2:17" s="2" customFormat="1" ht="33" hidden="1" customHeight="1" outlineLevel="1" thickBot="1" x14ac:dyDescent="0.4">
      <c r="B406" s="169"/>
      <c r="C406" s="170"/>
      <c r="D406" s="171"/>
      <c r="E406" s="170" t="s">
        <v>148</v>
      </c>
      <c r="F406" s="318" t="str">
        <f>IFERROR(((I405-E405)/ABS(E405)),"-")</f>
        <v>-</v>
      </c>
      <c r="G406" s="318"/>
      <c r="H406" s="172"/>
      <c r="I406" s="172"/>
      <c r="J406" s="172"/>
      <c r="K406" s="318" t="str">
        <f>IFERROR(((M405-I405)/ABS(I405)),"-")</f>
        <v>-</v>
      </c>
      <c r="L406" s="318"/>
      <c r="M406" s="318"/>
      <c r="N406" s="172"/>
      <c r="O406" s="172"/>
      <c r="P406" s="173"/>
      <c r="Q406" s="174"/>
    </row>
    <row r="407" spans="2:17" s="2" customFormat="1" ht="33" hidden="1" customHeight="1" outlineLevel="1" thickTop="1" x14ac:dyDescent="0.35">
      <c r="B407" s="163"/>
      <c r="C407" s="164" t="s">
        <v>149</v>
      </c>
      <c r="D407" s="165"/>
      <c r="E407" s="239">
        <f>I393-I394</f>
        <v>0</v>
      </c>
      <c r="F407" s="165"/>
      <c r="G407" s="166"/>
      <c r="H407" s="166"/>
      <c r="I407" s="319">
        <f>L393-L394</f>
        <v>0</v>
      </c>
      <c r="J407" s="319"/>
      <c r="K407" s="166"/>
      <c r="L407" s="166"/>
      <c r="M407" s="320">
        <f>T393-T394</f>
        <v>0</v>
      </c>
      <c r="N407" s="320"/>
      <c r="O407" s="320"/>
      <c r="P407" s="167"/>
      <c r="Q407" s="168"/>
    </row>
    <row r="408" spans="2:17" s="2" customFormat="1" ht="33" hidden="1" customHeight="1" outlineLevel="1" x14ac:dyDescent="0.35">
      <c r="B408" s="175"/>
      <c r="C408" s="160" t="s">
        <v>150</v>
      </c>
      <c r="D408" s="161"/>
      <c r="E408" s="160"/>
      <c r="F408" s="160"/>
      <c r="G408" s="16"/>
      <c r="H408" s="16"/>
      <c r="I408" s="16"/>
      <c r="J408" s="16"/>
      <c r="K408" s="16"/>
      <c r="L408" s="16"/>
      <c r="M408" s="16"/>
      <c r="N408" s="16"/>
      <c r="O408" s="16"/>
      <c r="Q408" s="176"/>
    </row>
    <row r="409" spans="2:17" s="2" customFormat="1" ht="33" hidden="1" customHeight="1" outlineLevel="1" thickBot="1" x14ac:dyDescent="0.4">
      <c r="B409" s="169"/>
      <c r="C409" s="170"/>
      <c r="D409" s="171"/>
      <c r="E409" s="170" t="s">
        <v>148</v>
      </c>
      <c r="F409" s="318" t="str">
        <f>IFERROR(((I407-E407)/ABS(E407)),"-")</f>
        <v>-</v>
      </c>
      <c r="G409" s="318"/>
      <c r="H409" s="172"/>
      <c r="I409" s="172"/>
      <c r="J409" s="172"/>
      <c r="K409" s="318" t="str">
        <f>IFERROR(((M407-I407)/ABS(I407)),"-")</f>
        <v>-</v>
      </c>
      <c r="L409" s="318"/>
      <c r="M409" s="318"/>
      <c r="N409" s="172"/>
      <c r="O409" s="172"/>
      <c r="P409" s="173"/>
      <c r="Q409" s="174"/>
    </row>
    <row r="410" spans="2:17" s="2" customFormat="1" ht="33" hidden="1" customHeight="1" outlineLevel="1" thickTop="1" x14ac:dyDescent="0.35">
      <c r="B410" s="163"/>
      <c r="C410" s="164" t="s">
        <v>151</v>
      </c>
      <c r="D410" s="165"/>
      <c r="E410" s="239">
        <f>I395</f>
        <v>0</v>
      </c>
      <c r="F410" s="165"/>
      <c r="G410" s="166"/>
      <c r="H410" s="166"/>
      <c r="I410" s="319">
        <f>L395</f>
        <v>0</v>
      </c>
      <c r="J410" s="319"/>
      <c r="K410" s="166"/>
      <c r="L410" s="166"/>
      <c r="M410" s="320">
        <f>T395</f>
        <v>0</v>
      </c>
      <c r="N410" s="320"/>
      <c r="O410" s="320"/>
      <c r="P410" s="167"/>
      <c r="Q410" s="168"/>
    </row>
    <row r="411" spans="2:17" s="2" customFormat="1" ht="33" hidden="1" customHeight="1" outlineLevel="1" thickBot="1" x14ac:dyDescent="0.4">
      <c r="B411" s="169"/>
      <c r="C411" s="170"/>
      <c r="D411" s="171"/>
      <c r="E411" s="170" t="s">
        <v>148</v>
      </c>
      <c r="F411" s="318" t="str">
        <f>IFERROR(((I410-E410)/ABS(E410)),"-")</f>
        <v>-</v>
      </c>
      <c r="G411" s="318"/>
      <c r="H411" s="172"/>
      <c r="I411" s="172"/>
      <c r="J411" s="172"/>
      <c r="K411" s="318" t="str">
        <f>IFERROR(((M410-I410)/ABS(I410)),"-")</f>
        <v>-</v>
      </c>
      <c r="L411" s="318"/>
      <c r="M411" s="318"/>
      <c r="N411" s="172"/>
      <c r="O411" s="172"/>
      <c r="P411" s="173"/>
      <c r="Q411" s="174"/>
    </row>
    <row r="412" spans="2:17" s="2" customFormat="1" ht="33" hidden="1" customHeight="1" outlineLevel="1" thickTop="1" x14ac:dyDescent="0.35">
      <c r="B412" s="163"/>
      <c r="C412" s="164" t="s">
        <v>152</v>
      </c>
      <c r="D412" s="165"/>
      <c r="E412" s="239">
        <f>I395+I396</f>
        <v>0</v>
      </c>
      <c r="F412" s="323" t="str">
        <f>IFERROR(TEXT((E412/E407),"+0%;-0%")&amp;" *","n/a*")</f>
        <v>n/a*</v>
      </c>
      <c r="G412" s="323"/>
      <c r="H412" s="166"/>
      <c r="I412" s="319">
        <f>L395+L396</f>
        <v>0</v>
      </c>
      <c r="J412" s="319"/>
      <c r="K412" s="323" t="str">
        <f>IFERROR(TEXT((I412/I407),"+0%;-0%")&amp;" *","n/a*")</f>
        <v>n/a*</v>
      </c>
      <c r="L412" s="323"/>
      <c r="M412" s="320">
        <f>T395+T396</f>
        <v>0</v>
      </c>
      <c r="N412" s="320"/>
      <c r="O412" s="320"/>
      <c r="P412" s="323" t="str">
        <f>IFERROR(TEXT((M412/M407),"+0%;-0%")&amp;" *","n/a*")</f>
        <v>n/a*</v>
      </c>
      <c r="Q412" s="324"/>
    </row>
    <row r="413" spans="2:17" s="2" customFormat="1" ht="33" hidden="1" customHeight="1" outlineLevel="1" x14ac:dyDescent="0.35">
      <c r="B413" s="175"/>
      <c r="C413" s="160" t="s">
        <v>153</v>
      </c>
      <c r="D413" s="161"/>
      <c r="E413" s="160"/>
      <c r="F413" s="160"/>
      <c r="G413" s="16"/>
      <c r="H413" s="16"/>
      <c r="I413" s="16"/>
      <c r="J413" s="16"/>
      <c r="K413" s="16"/>
      <c r="L413" s="16"/>
      <c r="M413" s="16"/>
      <c r="N413" s="16"/>
      <c r="O413" s="16"/>
      <c r="Q413" s="176"/>
    </row>
    <row r="414" spans="2:17" s="2" customFormat="1" ht="33" hidden="1" customHeight="1" outlineLevel="1" thickBot="1" x14ac:dyDescent="0.4">
      <c r="B414" s="169"/>
      <c r="C414" s="170"/>
      <c r="D414" s="171"/>
      <c r="E414" s="170" t="s">
        <v>148</v>
      </c>
      <c r="F414" s="318" t="str">
        <f>IFERROR(((I412-E412)/ABS(E412)),"-")</f>
        <v>-</v>
      </c>
      <c r="G414" s="318"/>
      <c r="H414" s="172"/>
      <c r="I414" s="172"/>
      <c r="J414" s="172"/>
      <c r="K414" s="318" t="str">
        <f>IFERROR(((M412-I412)/ABS(I412)),"-")</f>
        <v>-</v>
      </c>
      <c r="L414" s="318"/>
      <c r="M414" s="318"/>
      <c r="N414" s="172"/>
      <c r="O414" s="172"/>
      <c r="P414" s="173"/>
      <c r="Q414" s="174"/>
    </row>
    <row r="415" spans="2:17" s="2" customFormat="1" ht="33" hidden="1" customHeight="1" outlineLevel="1" thickTop="1" x14ac:dyDescent="0.35">
      <c r="B415" s="163"/>
      <c r="C415" s="164" t="s">
        <v>154</v>
      </c>
      <c r="D415" s="165"/>
      <c r="E415" s="239">
        <f>I393-I394-I395</f>
        <v>0</v>
      </c>
      <c r="F415" s="165"/>
      <c r="G415" s="166"/>
      <c r="H415" s="166"/>
      <c r="I415" s="319">
        <f>L393-L394-L395</f>
        <v>0</v>
      </c>
      <c r="J415" s="319"/>
      <c r="K415" s="166"/>
      <c r="L415" s="166"/>
      <c r="M415" s="320">
        <f>T393-T394-T395</f>
        <v>0</v>
      </c>
      <c r="N415" s="320"/>
      <c r="O415" s="320"/>
      <c r="P415" s="167"/>
      <c r="Q415" s="168"/>
    </row>
    <row r="416" spans="2:17" s="2" customFormat="1" ht="33" hidden="1" customHeight="1" outlineLevel="1" x14ac:dyDescent="0.35">
      <c r="B416" s="175"/>
      <c r="C416" s="160" t="s">
        <v>155</v>
      </c>
      <c r="D416" s="161"/>
      <c r="E416" s="160"/>
      <c r="F416" s="160"/>
      <c r="G416" s="16"/>
      <c r="H416" s="16"/>
      <c r="I416" s="16"/>
      <c r="J416" s="16"/>
      <c r="K416" s="16"/>
      <c r="L416" s="16"/>
      <c r="M416" s="16"/>
      <c r="N416" s="16"/>
      <c r="O416" s="16"/>
      <c r="Q416" s="176"/>
    </row>
    <row r="417" spans="2:21" s="2" customFormat="1" ht="33" hidden="1" customHeight="1" outlineLevel="1" thickBot="1" x14ac:dyDescent="0.4">
      <c r="B417" s="169"/>
      <c r="C417" s="170"/>
      <c r="D417" s="171"/>
      <c r="E417" s="170" t="s">
        <v>148</v>
      </c>
      <c r="F417" s="318" t="str">
        <f>IFERROR(((I415-E415)/ABS(E415)),"-")</f>
        <v>-</v>
      </c>
      <c r="G417" s="318"/>
      <c r="H417" s="172"/>
      <c r="I417" s="172"/>
      <c r="J417" s="172"/>
      <c r="K417" s="318" t="str">
        <f>IFERROR(((M415-I415)/ABS(I415)),"-")</f>
        <v>-</v>
      </c>
      <c r="L417" s="318"/>
      <c r="M417" s="318"/>
      <c r="N417" s="172"/>
      <c r="O417" s="172"/>
      <c r="P417" s="173"/>
      <c r="Q417" s="174"/>
    </row>
    <row r="418" spans="2:21" s="2" customFormat="1" ht="33" hidden="1" customHeight="1" outlineLevel="1" thickTop="1" x14ac:dyDescent="0.35">
      <c r="B418" s="163"/>
      <c r="C418" s="164" t="s">
        <v>143</v>
      </c>
      <c r="D418" s="165"/>
      <c r="E418" s="239">
        <f>I400</f>
        <v>0</v>
      </c>
      <c r="F418" s="321" t="str">
        <f>IFERROR(TEXT((E418/E407),"+0%;-0%")&amp;" **","n/a**")</f>
        <v>n/a**</v>
      </c>
      <c r="G418" s="321"/>
      <c r="H418" s="166"/>
      <c r="I418" s="319">
        <f>L400</f>
        <v>0</v>
      </c>
      <c r="J418" s="319"/>
      <c r="K418" s="321" t="str">
        <f>IFERROR(TEXT((I418/I407),"+0%;-0%")&amp;" **","n/a**")</f>
        <v>n/a**</v>
      </c>
      <c r="L418" s="321"/>
      <c r="M418" s="320">
        <f>T400</f>
        <v>0</v>
      </c>
      <c r="N418" s="320"/>
      <c r="O418" s="320"/>
      <c r="P418" s="321" t="str">
        <f>IFERROR(TEXT((M418/M407),"+0%;-0%")&amp;" **","n/a**")</f>
        <v>n/a**</v>
      </c>
      <c r="Q418" s="322"/>
    </row>
    <row r="419" spans="2:21" s="2" customFormat="1" ht="33" hidden="1" customHeight="1" outlineLevel="1" thickBot="1" x14ac:dyDescent="0.4">
      <c r="B419" s="169"/>
      <c r="C419" s="170"/>
      <c r="D419" s="171"/>
      <c r="E419" s="170" t="s">
        <v>148</v>
      </c>
      <c r="F419" s="318" t="str">
        <f>IFERROR(((I418-E418)/ABS(E418)),"-")</f>
        <v>-</v>
      </c>
      <c r="G419" s="318"/>
      <c r="H419" s="172"/>
      <c r="I419" s="172"/>
      <c r="J419" s="172"/>
      <c r="K419" s="318" t="str">
        <f>IFERROR(((M418-I418)/ABS(I418)),"-")</f>
        <v>-</v>
      </c>
      <c r="L419" s="318"/>
      <c r="M419" s="318"/>
      <c r="N419" s="172"/>
      <c r="O419" s="172"/>
      <c r="P419" s="173"/>
      <c r="Q419" s="174"/>
    </row>
    <row r="420" spans="2:21" s="2" customFormat="1" ht="18.649999999999999" hidden="1" customHeight="1" outlineLevel="1" thickTop="1" x14ac:dyDescent="0.35">
      <c r="B420" s="24"/>
      <c r="C420" s="24" t="s">
        <v>156</v>
      </c>
      <c r="D420" s="161"/>
      <c r="E420" s="161"/>
      <c r="F420" s="161"/>
      <c r="G420" s="16"/>
      <c r="H420" s="16"/>
      <c r="I420" s="16"/>
      <c r="J420" s="16"/>
      <c r="K420" s="16"/>
      <c r="L420" s="16"/>
      <c r="M420" s="16"/>
      <c r="N420" s="16"/>
      <c r="O420" s="16"/>
    </row>
    <row r="421" spans="2:21" ht="16.5" hidden="1" customHeight="1" outlineLevel="1" thickBot="1" x14ac:dyDescent="0.4"/>
    <row r="422" spans="2:21" s="2" customFormat="1" ht="21" customHeight="1" collapsed="1" thickTop="1" thickBot="1" x14ac:dyDescent="0.4">
      <c r="B422" s="155"/>
      <c r="C422" s="156" t="s">
        <v>105</v>
      </c>
      <c r="D422" s="330"/>
      <c r="E422" s="330"/>
      <c r="F422" s="330"/>
      <c r="G422" s="331" t="s">
        <v>107</v>
      </c>
      <c r="H422" s="331"/>
      <c r="I422" s="332"/>
      <c r="J422" s="333"/>
      <c r="K422" s="157"/>
      <c r="L422" s="197" t="s">
        <v>132</v>
      </c>
      <c r="M422" s="197"/>
      <c r="N422" s="197"/>
      <c r="O422" s="332"/>
      <c r="P422" s="333"/>
      <c r="Q422" s="158"/>
      <c r="S422" s="198" t="str">
        <f>IF(AND(ISBLANK(O422),(O424=YEAR_3)),ErrMsg_EnterAnnDate,"")</f>
        <v/>
      </c>
      <c r="T422" s="2" t="b">
        <f>O424=YEAR_3</f>
        <v>0</v>
      </c>
      <c r="U422" s="2" t="s">
        <v>133</v>
      </c>
    </row>
    <row r="423" spans="2:21" s="2" customFormat="1" ht="21" hidden="1" customHeight="1" outlineLevel="1" thickTop="1" thickBot="1" x14ac:dyDescent="0.4">
      <c r="B423" s="155"/>
      <c r="C423" s="159" t="s">
        <v>106</v>
      </c>
      <c r="D423" s="330"/>
      <c r="E423" s="330"/>
      <c r="F423" s="330"/>
      <c r="G423" s="331"/>
      <c r="H423" s="331"/>
      <c r="I423" s="331"/>
      <c r="J423" s="331"/>
      <c r="K423" s="157"/>
      <c r="L423" s="197"/>
      <c r="M423" s="197"/>
      <c r="N423" s="197"/>
      <c r="O423" s="334"/>
      <c r="P423" s="335"/>
      <c r="Q423" s="158"/>
      <c r="T423" s="201">
        <f>(
MONTH(O422)-1) +
ROUND((
(DAY(O422))/
(DAY(EOMONTH(O422,0)))
),2)</f>
        <v>0</v>
      </c>
      <c r="U423" s="2" t="s">
        <v>134</v>
      </c>
    </row>
    <row r="424" spans="2:21" s="2" customFormat="1" ht="24" hidden="1" customHeight="1" outlineLevel="1" thickTop="1" thickBot="1" x14ac:dyDescent="0.4">
      <c r="C424" s="160"/>
      <c r="D424" s="161"/>
      <c r="E424" s="161"/>
      <c r="F424" s="328" t="s">
        <v>135</v>
      </c>
      <c r="G424" s="328"/>
      <c r="H424" s="16"/>
      <c r="I424" s="329"/>
      <c r="J424" s="329"/>
      <c r="K424" s="16"/>
      <c r="L424" s="329"/>
      <c r="M424" s="329"/>
      <c r="N424" s="16"/>
      <c r="O424" s="329"/>
      <c r="P424" s="329"/>
      <c r="Q424" s="54"/>
      <c r="S424" s="198" t="str">
        <f>IF(OR(ISBLANK(I424),ISBLANK(L424)),ErrMsg_InputTwoYears,"")</f>
        <v>The first two columns must contain a year</v>
      </c>
    </row>
    <row r="425" spans="2:21" s="2" customFormat="1" ht="24" hidden="1" customHeight="1" outlineLevel="1" thickTop="1" thickBot="1" x14ac:dyDescent="0.4">
      <c r="C425" s="160" t="s">
        <v>136</v>
      </c>
      <c r="D425" s="161"/>
      <c r="E425" s="161"/>
      <c r="F425" s="161"/>
      <c r="G425" s="161"/>
      <c r="H425" s="16"/>
      <c r="I425" s="325"/>
      <c r="J425" s="325"/>
      <c r="K425" s="16"/>
      <c r="L425" s="325"/>
      <c r="M425" s="325"/>
      <c r="N425" s="16"/>
      <c r="O425" s="325"/>
      <c r="P425" s="325"/>
      <c r="T425" s="202">
        <f>IFERROR(IF(T422,O425*(12/T423),O425),0)</f>
        <v>0</v>
      </c>
      <c r="U425" s="2" t="s">
        <v>137</v>
      </c>
    </row>
    <row r="426" spans="2:21" s="2" customFormat="1" ht="24" hidden="1" customHeight="1" outlineLevel="1" thickTop="1" thickBot="1" x14ac:dyDescent="0.4">
      <c r="C426" s="160" t="s">
        <v>138</v>
      </c>
      <c r="D426" s="161"/>
      <c r="E426" s="161"/>
      <c r="F426" s="161"/>
      <c r="G426" s="161"/>
      <c r="H426" s="16"/>
      <c r="I426" s="325"/>
      <c r="J426" s="325"/>
      <c r="K426" s="16"/>
      <c r="L426" s="325"/>
      <c r="M426" s="325"/>
      <c r="N426" s="16"/>
      <c r="O426" s="325"/>
      <c r="P426" s="325"/>
      <c r="T426" s="202">
        <f>IFERROR(IF(T422,O426*(12/T423),O426),0)</f>
        <v>0</v>
      </c>
      <c r="U426" s="2" t="s">
        <v>137</v>
      </c>
    </row>
    <row r="427" spans="2:21" s="2" customFormat="1" ht="24" hidden="1" customHeight="1" outlineLevel="1" thickTop="1" thickBot="1" x14ac:dyDescent="0.4">
      <c r="C427" s="160" t="s">
        <v>139</v>
      </c>
      <c r="D427" s="161"/>
      <c r="E427" s="161"/>
      <c r="F427" s="161"/>
      <c r="G427" s="161"/>
      <c r="H427" s="16"/>
      <c r="I427" s="325"/>
      <c r="J427" s="325"/>
      <c r="K427" s="16"/>
      <c r="L427" s="325"/>
      <c r="M427" s="325"/>
      <c r="N427" s="16"/>
      <c r="O427" s="325"/>
      <c r="P427" s="325"/>
      <c r="T427" s="202">
        <f>IFERROR(IF(T422,O427*(12/T423),O427),0)</f>
        <v>0</v>
      </c>
      <c r="U427" s="2" t="s">
        <v>137</v>
      </c>
    </row>
    <row r="428" spans="2:21" s="2" customFormat="1" ht="24" hidden="1" customHeight="1" outlineLevel="1" thickTop="1" x14ac:dyDescent="0.35">
      <c r="C428" s="160" t="s">
        <v>140</v>
      </c>
      <c r="D428" s="161"/>
      <c r="E428" s="161"/>
      <c r="F428" s="161"/>
      <c r="G428" s="161"/>
      <c r="H428" s="16"/>
      <c r="I428" s="326"/>
      <c r="J428" s="326"/>
      <c r="K428" s="16"/>
      <c r="L428" s="326"/>
      <c r="M428" s="326"/>
      <c r="N428" s="16"/>
      <c r="O428" s="326"/>
      <c r="P428" s="326"/>
      <c r="T428" s="202">
        <f>IFERROR(IF(T422,O428*(12/T423),O428),0)</f>
        <v>0</v>
      </c>
      <c r="U428" s="2" t="s">
        <v>137</v>
      </c>
    </row>
    <row r="429" spans="2:21" s="2" customFormat="1" ht="17.5" hidden="1" customHeight="1" outlineLevel="1" x14ac:dyDescent="0.35">
      <c r="C429" s="160" t="s">
        <v>141</v>
      </c>
      <c r="D429" s="161"/>
      <c r="E429" s="161"/>
      <c r="F429" s="161"/>
      <c r="G429" s="161"/>
      <c r="H429" s="16"/>
      <c r="I429" s="16"/>
      <c r="J429" s="16"/>
      <c r="K429" s="16"/>
      <c r="L429" s="16"/>
      <c r="M429" s="16"/>
      <c r="N429" s="16"/>
      <c r="O429" s="16"/>
    </row>
    <row r="430" spans="2:21" s="2" customFormat="1" ht="17.5" hidden="1" customHeight="1" outlineLevel="1" x14ac:dyDescent="0.35">
      <c r="C430" s="160" t="s">
        <v>142</v>
      </c>
      <c r="D430" s="161"/>
      <c r="E430" s="161"/>
      <c r="F430" s="161"/>
      <c r="G430" s="161"/>
      <c r="H430" s="16"/>
      <c r="I430" s="16"/>
      <c r="J430" s="16"/>
      <c r="K430" s="16"/>
      <c r="L430" s="16"/>
      <c r="M430" s="16"/>
      <c r="N430" s="16"/>
      <c r="O430" s="16"/>
      <c r="T430" s="200"/>
    </row>
    <row r="431" spans="2:21" s="2" customFormat="1" ht="24" hidden="1" customHeight="1" outlineLevel="1" x14ac:dyDescent="0.35">
      <c r="C431" s="160"/>
      <c r="D431" s="161"/>
      <c r="E431" s="161"/>
      <c r="F431" s="161"/>
      <c r="G431" s="161"/>
      <c r="H431" s="16"/>
      <c r="I431" s="16"/>
      <c r="J431" s="16"/>
      <c r="K431" s="16"/>
      <c r="L431" s="16"/>
      <c r="M431" s="16"/>
      <c r="N431" s="16"/>
      <c r="O431" s="16"/>
    </row>
    <row r="432" spans="2:21" s="2" customFormat="1" ht="24" hidden="1" customHeight="1" outlineLevel="1" x14ac:dyDescent="0.35">
      <c r="C432" s="160" t="s">
        <v>143</v>
      </c>
      <c r="D432" s="161"/>
      <c r="E432" s="161"/>
      <c r="F432" s="161"/>
      <c r="G432" s="161"/>
      <c r="H432" s="16"/>
      <c r="I432" s="327"/>
      <c r="J432" s="327"/>
      <c r="K432" s="162"/>
      <c r="L432" s="327"/>
      <c r="M432" s="327"/>
      <c r="N432" s="162"/>
      <c r="O432" s="327"/>
      <c r="P432" s="327"/>
      <c r="Q432" s="240"/>
      <c r="T432" s="202">
        <f>IFERROR(IF(T422,O432*(12/T423),O432),0)</f>
        <v>0</v>
      </c>
      <c r="U432" s="2" t="s">
        <v>137</v>
      </c>
    </row>
    <row r="433" spans="2:17" s="2" customFormat="1" ht="18.649999999999999" hidden="1" customHeight="1" outlineLevel="1" x14ac:dyDescent="0.35">
      <c r="C433" s="160" t="s">
        <v>144</v>
      </c>
      <c r="D433" s="161"/>
      <c r="E433" s="161"/>
      <c r="F433" s="161"/>
      <c r="G433" s="161"/>
      <c r="H433" s="16"/>
      <c r="I433" s="240"/>
      <c r="J433" s="16"/>
      <c r="K433" s="16"/>
      <c r="L433" s="240"/>
      <c r="M433" s="16"/>
      <c r="N433" s="16"/>
      <c r="O433" s="240"/>
    </row>
    <row r="434" spans="2:17" s="2" customFormat="1" ht="18.649999999999999" hidden="1" customHeight="1" outlineLevel="1" x14ac:dyDescent="0.35">
      <c r="C434" s="160" t="s">
        <v>145</v>
      </c>
      <c r="D434" s="161"/>
      <c r="E434" s="161"/>
      <c r="F434" s="161"/>
      <c r="G434" s="161"/>
      <c r="H434" s="16"/>
      <c r="I434" s="16"/>
      <c r="J434" s="16"/>
      <c r="K434" s="16"/>
      <c r="L434" s="16"/>
      <c r="M434" s="16"/>
      <c r="N434" s="16"/>
      <c r="O434" s="16"/>
    </row>
    <row r="435" spans="2:17" s="2" customFormat="1" ht="18.649999999999999" hidden="1" customHeight="1" outlineLevel="1" x14ac:dyDescent="0.35">
      <c r="C435" s="160" t="s">
        <v>146</v>
      </c>
      <c r="D435" s="161"/>
      <c r="E435" s="161"/>
      <c r="F435" s="161"/>
      <c r="G435" s="161"/>
      <c r="H435" s="16"/>
      <c r="I435" s="16"/>
      <c r="J435" s="16"/>
      <c r="K435" s="16"/>
      <c r="L435" s="16"/>
      <c r="M435" s="16"/>
      <c r="N435" s="16"/>
      <c r="O435" s="16"/>
    </row>
    <row r="436" spans="2:17" s="2" customFormat="1" ht="18.649999999999999" hidden="1" customHeight="1" outlineLevel="1" thickBot="1" x14ac:dyDescent="0.4">
      <c r="C436" s="160"/>
      <c r="D436" s="161"/>
      <c r="E436" s="161"/>
      <c r="F436" s="161"/>
      <c r="G436" s="161"/>
      <c r="H436" s="16"/>
      <c r="I436" s="16"/>
      <c r="J436" s="16"/>
      <c r="K436" s="16"/>
      <c r="L436" s="16"/>
      <c r="M436" s="16"/>
      <c r="N436" s="16"/>
      <c r="O436" s="16"/>
    </row>
    <row r="437" spans="2:17" s="2" customFormat="1" ht="33" hidden="1" customHeight="1" outlineLevel="1" thickTop="1" x14ac:dyDescent="0.35">
      <c r="B437" s="163"/>
      <c r="C437" s="164" t="s">
        <v>147</v>
      </c>
      <c r="D437" s="165"/>
      <c r="E437" s="239">
        <f>I425</f>
        <v>0</v>
      </c>
      <c r="F437" s="165"/>
      <c r="G437" s="166"/>
      <c r="H437" s="166"/>
      <c r="I437" s="319">
        <f>L425</f>
        <v>0</v>
      </c>
      <c r="J437" s="319"/>
      <c r="K437" s="166"/>
      <c r="L437" s="166"/>
      <c r="M437" s="320">
        <f>T425</f>
        <v>0</v>
      </c>
      <c r="N437" s="320"/>
      <c r="O437" s="320"/>
      <c r="P437" s="167"/>
      <c r="Q437" s="168"/>
    </row>
    <row r="438" spans="2:17" s="2" customFormat="1" ht="33" hidden="1" customHeight="1" outlineLevel="1" thickBot="1" x14ac:dyDescent="0.4">
      <c r="B438" s="169"/>
      <c r="C438" s="170"/>
      <c r="D438" s="171"/>
      <c r="E438" s="170" t="s">
        <v>148</v>
      </c>
      <c r="F438" s="318" t="str">
        <f>IFERROR(((I437-E437)/ABS(E437)),"-")</f>
        <v>-</v>
      </c>
      <c r="G438" s="318"/>
      <c r="H438" s="172"/>
      <c r="I438" s="172"/>
      <c r="J438" s="172"/>
      <c r="K438" s="318" t="str">
        <f>IFERROR(((M437-I437)/ABS(I437)),"-")</f>
        <v>-</v>
      </c>
      <c r="L438" s="318"/>
      <c r="M438" s="318"/>
      <c r="N438" s="172"/>
      <c r="O438" s="172"/>
      <c r="P438" s="173"/>
      <c r="Q438" s="174"/>
    </row>
    <row r="439" spans="2:17" s="2" customFormat="1" ht="33" hidden="1" customHeight="1" outlineLevel="1" thickTop="1" x14ac:dyDescent="0.35">
      <c r="B439" s="163"/>
      <c r="C439" s="164" t="s">
        <v>149</v>
      </c>
      <c r="D439" s="165"/>
      <c r="E439" s="239">
        <f>I425-I426</f>
        <v>0</v>
      </c>
      <c r="F439" s="165"/>
      <c r="G439" s="166"/>
      <c r="H439" s="166"/>
      <c r="I439" s="319">
        <f>L425-L426</f>
        <v>0</v>
      </c>
      <c r="J439" s="319"/>
      <c r="K439" s="166"/>
      <c r="L439" s="166"/>
      <c r="M439" s="320">
        <f>T425-T426</f>
        <v>0</v>
      </c>
      <c r="N439" s="320"/>
      <c r="O439" s="320"/>
      <c r="P439" s="167"/>
      <c r="Q439" s="168"/>
    </row>
    <row r="440" spans="2:17" s="2" customFormat="1" ht="33" hidden="1" customHeight="1" outlineLevel="1" x14ac:dyDescent="0.35">
      <c r="B440" s="175"/>
      <c r="C440" s="160" t="s">
        <v>150</v>
      </c>
      <c r="D440" s="161"/>
      <c r="E440" s="160"/>
      <c r="F440" s="160"/>
      <c r="G440" s="16"/>
      <c r="H440" s="16"/>
      <c r="I440" s="16"/>
      <c r="J440" s="16"/>
      <c r="K440" s="16"/>
      <c r="L440" s="16"/>
      <c r="M440" s="16"/>
      <c r="N440" s="16"/>
      <c r="O440" s="16"/>
      <c r="Q440" s="176"/>
    </row>
    <row r="441" spans="2:17" s="2" customFormat="1" ht="33" hidden="1" customHeight="1" outlineLevel="1" thickBot="1" x14ac:dyDescent="0.4">
      <c r="B441" s="169"/>
      <c r="C441" s="170"/>
      <c r="D441" s="171"/>
      <c r="E441" s="170" t="s">
        <v>148</v>
      </c>
      <c r="F441" s="318" t="str">
        <f>IFERROR(((I439-E439)/ABS(E439)),"-")</f>
        <v>-</v>
      </c>
      <c r="G441" s="318"/>
      <c r="H441" s="172"/>
      <c r="I441" s="172"/>
      <c r="J441" s="172"/>
      <c r="K441" s="318" t="str">
        <f>IFERROR(((M439-I439)/ABS(I439)),"-")</f>
        <v>-</v>
      </c>
      <c r="L441" s="318"/>
      <c r="M441" s="318"/>
      <c r="N441" s="172"/>
      <c r="O441" s="172"/>
      <c r="P441" s="173"/>
      <c r="Q441" s="174"/>
    </row>
    <row r="442" spans="2:17" s="2" customFormat="1" ht="33" hidden="1" customHeight="1" outlineLevel="1" thickTop="1" x14ac:dyDescent="0.35">
      <c r="B442" s="163"/>
      <c r="C442" s="164" t="s">
        <v>151</v>
      </c>
      <c r="D442" s="165"/>
      <c r="E442" s="239">
        <f>I427</f>
        <v>0</v>
      </c>
      <c r="F442" s="165"/>
      <c r="G442" s="166"/>
      <c r="H442" s="166"/>
      <c r="I442" s="319">
        <f>L427</f>
        <v>0</v>
      </c>
      <c r="J442" s="319"/>
      <c r="K442" s="166"/>
      <c r="L442" s="166"/>
      <c r="M442" s="320">
        <f>T427</f>
        <v>0</v>
      </c>
      <c r="N442" s="320"/>
      <c r="O442" s="320"/>
      <c r="P442" s="167"/>
      <c r="Q442" s="168"/>
    </row>
    <row r="443" spans="2:17" s="2" customFormat="1" ht="33" hidden="1" customHeight="1" outlineLevel="1" thickBot="1" x14ac:dyDescent="0.4">
      <c r="B443" s="169"/>
      <c r="C443" s="170"/>
      <c r="D443" s="171"/>
      <c r="E443" s="170" t="s">
        <v>148</v>
      </c>
      <c r="F443" s="318" t="str">
        <f>IFERROR(((I442-E442)/ABS(E442)),"-")</f>
        <v>-</v>
      </c>
      <c r="G443" s="318"/>
      <c r="H443" s="172"/>
      <c r="I443" s="172"/>
      <c r="J443" s="172"/>
      <c r="K443" s="318" t="str">
        <f>IFERROR(((M442-I442)/ABS(I442)),"-")</f>
        <v>-</v>
      </c>
      <c r="L443" s="318"/>
      <c r="M443" s="318"/>
      <c r="N443" s="172"/>
      <c r="O443" s="172"/>
      <c r="P443" s="173"/>
      <c r="Q443" s="174"/>
    </row>
    <row r="444" spans="2:17" s="2" customFormat="1" ht="33" hidden="1" customHeight="1" outlineLevel="1" thickTop="1" x14ac:dyDescent="0.35">
      <c r="B444" s="163"/>
      <c r="C444" s="164" t="s">
        <v>152</v>
      </c>
      <c r="D444" s="165"/>
      <c r="E444" s="239">
        <f>I427+I428</f>
        <v>0</v>
      </c>
      <c r="F444" s="323" t="str">
        <f>IFERROR(TEXT((E444/E439),"+0%;-0%")&amp;" *","n/a*")</f>
        <v>n/a*</v>
      </c>
      <c r="G444" s="323"/>
      <c r="H444" s="166"/>
      <c r="I444" s="319">
        <f>L427+L428</f>
        <v>0</v>
      </c>
      <c r="J444" s="319"/>
      <c r="K444" s="323" t="str">
        <f>IFERROR(TEXT((I444/I439),"+0%;-0%")&amp;" *","n/a*")</f>
        <v>n/a*</v>
      </c>
      <c r="L444" s="323"/>
      <c r="M444" s="320">
        <f>T427+T428</f>
        <v>0</v>
      </c>
      <c r="N444" s="320"/>
      <c r="O444" s="320"/>
      <c r="P444" s="323" t="str">
        <f>IFERROR(TEXT((M444/M439),"+0%;-0%")&amp;" *","n/a*")</f>
        <v>n/a*</v>
      </c>
      <c r="Q444" s="324"/>
    </row>
    <row r="445" spans="2:17" s="2" customFormat="1" ht="33" hidden="1" customHeight="1" outlineLevel="1" x14ac:dyDescent="0.35">
      <c r="B445" s="175"/>
      <c r="C445" s="160" t="s">
        <v>153</v>
      </c>
      <c r="D445" s="161"/>
      <c r="E445" s="160"/>
      <c r="F445" s="160"/>
      <c r="G445" s="16"/>
      <c r="H445" s="16"/>
      <c r="I445" s="16"/>
      <c r="J445" s="16"/>
      <c r="K445" s="16"/>
      <c r="L445" s="16"/>
      <c r="M445" s="16"/>
      <c r="N445" s="16"/>
      <c r="O445" s="16"/>
      <c r="Q445" s="176"/>
    </row>
    <row r="446" spans="2:17" s="2" customFormat="1" ht="33" hidden="1" customHeight="1" outlineLevel="1" thickBot="1" x14ac:dyDescent="0.4">
      <c r="B446" s="169"/>
      <c r="C446" s="170"/>
      <c r="D446" s="171"/>
      <c r="E446" s="170" t="s">
        <v>148</v>
      </c>
      <c r="F446" s="318" t="str">
        <f>IFERROR(((I444-E444)/ABS(E444)),"-")</f>
        <v>-</v>
      </c>
      <c r="G446" s="318"/>
      <c r="H446" s="172"/>
      <c r="I446" s="172"/>
      <c r="J446" s="172"/>
      <c r="K446" s="318" t="str">
        <f>IFERROR(((M444-I444)/ABS(I444)),"-")</f>
        <v>-</v>
      </c>
      <c r="L446" s="318"/>
      <c r="M446" s="318"/>
      <c r="N446" s="172"/>
      <c r="O446" s="172"/>
      <c r="P446" s="173"/>
      <c r="Q446" s="174"/>
    </row>
    <row r="447" spans="2:17" s="2" customFormat="1" ht="33" hidden="1" customHeight="1" outlineLevel="1" thickTop="1" x14ac:dyDescent="0.35">
      <c r="B447" s="163"/>
      <c r="C447" s="164" t="s">
        <v>154</v>
      </c>
      <c r="D447" s="165"/>
      <c r="E447" s="239">
        <f>I425-I426-I427</f>
        <v>0</v>
      </c>
      <c r="F447" s="165"/>
      <c r="G447" s="166"/>
      <c r="H447" s="166"/>
      <c r="I447" s="319">
        <f>L425-L426-L427</f>
        <v>0</v>
      </c>
      <c r="J447" s="319"/>
      <c r="K447" s="166"/>
      <c r="L447" s="166"/>
      <c r="M447" s="320">
        <f>T425-T426-T427</f>
        <v>0</v>
      </c>
      <c r="N447" s="320"/>
      <c r="O447" s="320"/>
      <c r="P447" s="167"/>
      <c r="Q447" s="168"/>
    </row>
    <row r="448" spans="2:17" s="2" customFormat="1" ht="33" hidden="1" customHeight="1" outlineLevel="1" x14ac:dyDescent="0.35">
      <c r="B448" s="175"/>
      <c r="C448" s="160" t="s">
        <v>155</v>
      </c>
      <c r="D448" s="161"/>
      <c r="E448" s="160"/>
      <c r="F448" s="160"/>
      <c r="G448" s="16"/>
      <c r="H448" s="16"/>
      <c r="I448" s="16"/>
      <c r="J448" s="16"/>
      <c r="K448" s="16"/>
      <c r="L448" s="16"/>
      <c r="M448" s="16"/>
      <c r="N448" s="16"/>
      <c r="O448" s="16"/>
      <c r="Q448" s="176"/>
    </row>
    <row r="449" spans="2:21" s="2" customFormat="1" ht="33" hidden="1" customHeight="1" outlineLevel="1" thickBot="1" x14ac:dyDescent="0.4">
      <c r="B449" s="169"/>
      <c r="C449" s="170"/>
      <c r="D449" s="171"/>
      <c r="E449" s="170" t="s">
        <v>148</v>
      </c>
      <c r="F449" s="318" t="str">
        <f>IFERROR(((I447-E447)/ABS(E447)),"-")</f>
        <v>-</v>
      </c>
      <c r="G449" s="318"/>
      <c r="H449" s="172"/>
      <c r="I449" s="172"/>
      <c r="J449" s="172"/>
      <c r="K449" s="318" t="str">
        <f>IFERROR(((M447-I447)/ABS(I447)),"-")</f>
        <v>-</v>
      </c>
      <c r="L449" s="318"/>
      <c r="M449" s="318"/>
      <c r="N449" s="172"/>
      <c r="O449" s="172"/>
      <c r="P449" s="173"/>
      <c r="Q449" s="174"/>
    </row>
    <row r="450" spans="2:21" s="2" customFormat="1" ht="33" hidden="1" customHeight="1" outlineLevel="1" thickTop="1" x14ac:dyDescent="0.35">
      <c r="B450" s="163"/>
      <c r="C450" s="164" t="s">
        <v>143</v>
      </c>
      <c r="D450" s="165"/>
      <c r="E450" s="239">
        <f>I432</f>
        <v>0</v>
      </c>
      <c r="F450" s="321" t="str">
        <f>IFERROR(TEXT((E450/E439),"+0%;-0%")&amp;" **","n/a**")</f>
        <v>n/a**</v>
      </c>
      <c r="G450" s="321"/>
      <c r="H450" s="166"/>
      <c r="I450" s="319">
        <f>L432</f>
        <v>0</v>
      </c>
      <c r="J450" s="319"/>
      <c r="K450" s="321" t="str">
        <f>IFERROR(TEXT((I450/I439),"+0%;-0%")&amp;" **","n/a**")</f>
        <v>n/a**</v>
      </c>
      <c r="L450" s="321"/>
      <c r="M450" s="320">
        <f>T432</f>
        <v>0</v>
      </c>
      <c r="N450" s="320"/>
      <c r="O450" s="320"/>
      <c r="P450" s="321" t="str">
        <f>IFERROR(TEXT((M450/M439),"+0%;-0%")&amp;" **","n/a**")</f>
        <v>n/a**</v>
      </c>
      <c r="Q450" s="322"/>
    </row>
    <row r="451" spans="2:21" s="2" customFormat="1" ht="33" hidden="1" customHeight="1" outlineLevel="1" thickBot="1" x14ac:dyDescent="0.4">
      <c r="B451" s="169"/>
      <c r="C451" s="170"/>
      <c r="D451" s="171"/>
      <c r="E451" s="170" t="s">
        <v>148</v>
      </c>
      <c r="F451" s="318" t="str">
        <f>IFERROR(((I450-E450)/ABS(E450)),"-")</f>
        <v>-</v>
      </c>
      <c r="G451" s="318"/>
      <c r="H451" s="172"/>
      <c r="I451" s="172"/>
      <c r="J451" s="172"/>
      <c r="K451" s="318" t="str">
        <f>IFERROR(((M450-I450)/ABS(I450)),"-")</f>
        <v>-</v>
      </c>
      <c r="L451" s="318"/>
      <c r="M451" s="318"/>
      <c r="N451" s="172"/>
      <c r="O451" s="172"/>
      <c r="P451" s="173"/>
      <c r="Q451" s="174"/>
    </row>
    <row r="452" spans="2:21" s="2" customFormat="1" ht="18.649999999999999" hidden="1" customHeight="1" outlineLevel="1" thickTop="1" x14ac:dyDescent="0.35">
      <c r="B452" s="24"/>
      <c r="C452" s="24" t="s">
        <v>156</v>
      </c>
      <c r="D452" s="161"/>
      <c r="E452" s="161"/>
      <c r="F452" s="161"/>
      <c r="G452" s="16"/>
      <c r="H452" s="16"/>
      <c r="I452" s="16"/>
      <c r="J452" s="16"/>
      <c r="K452" s="16"/>
      <c r="L452" s="16"/>
      <c r="M452" s="16"/>
      <c r="N452" s="16"/>
      <c r="O452" s="16"/>
    </row>
    <row r="453" spans="2:21" ht="16.5" hidden="1" customHeight="1" outlineLevel="1" thickBot="1" x14ac:dyDescent="0.4"/>
    <row r="454" spans="2:21" s="2" customFormat="1" ht="21" customHeight="1" collapsed="1" thickTop="1" thickBot="1" x14ac:dyDescent="0.4">
      <c r="B454" s="155"/>
      <c r="C454" s="156" t="s">
        <v>105</v>
      </c>
      <c r="D454" s="330"/>
      <c r="E454" s="330"/>
      <c r="F454" s="330"/>
      <c r="G454" s="331" t="s">
        <v>107</v>
      </c>
      <c r="H454" s="331"/>
      <c r="I454" s="332"/>
      <c r="J454" s="333"/>
      <c r="K454" s="157"/>
      <c r="L454" s="197" t="s">
        <v>132</v>
      </c>
      <c r="M454" s="197"/>
      <c r="N454" s="197"/>
      <c r="O454" s="332"/>
      <c r="P454" s="333"/>
      <c r="Q454" s="158"/>
      <c r="S454" s="198" t="str">
        <f>IF(AND(ISBLANK(O454),(O456=YEAR_3)),ErrMsg_EnterAnnDate,"")</f>
        <v/>
      </c>
      <c r="T454" s="2" t="b">
        <f>O456=YEAR_3</f>
        <v>0</v>
      </c>
      <c r="U454" s="2" t="s">
        <v>133</v>
      </c>
    </row>
    <row r="455" spans="2:21" s="2" customFormat="1" ht="21" hidden="1" customHeight="1" outlineLevel="1" thickTop="1" thickBot="1" x14ac:dyDescent="0.4">
      <c r="B455" s="155"/>
      <c r="C455" s="159" t="s">
        <v>106</v>
      </c>
      <c r="D455" s="330"/>
      <c r="E455" s="330"/>
      <c r="F455" s="330"/>
      <c r="G455" s="331"/>
      <c r="H455" s="331"/>
      <c r="I455" s="331"/>
      <c r="J455" s="331"/>
      <c r="K455" s="157"/>
      <c r="L455" s="197"/>
      <c r="M455" s="197"/>
      <c r="N455" s="197"/>
      <c r="O455" s="334"/>
      <c r="P455" s="335"/>
      <c r="Q455" s="158"/>
      <c r="T455" s="201">
        <f>(
MONTH(O454)-1) +
ROUND((
(DAY(O454))/
(DAY(EOMONTH(O454,0)))
),2)</f>
        <v>0</v>
      </c>
      <c r="U455" s="2" t="s">
        <v>134</v>
      </c>
    </row>
    <row r="456" spans="2:21" s="2" customFormat="1" ht="24" hidden="1" customHeight="1" outlineLevel="1" thickTop="1" thickBot="1" x14ac:dyDescent="0.4">
      <c r="C456" s="160"/>
      <c r="D456" s="161"/>
      <c r="E456" s="161"/>
      <c r="F456" s="328" t="s">
        <v>135</v>
      </c>
      <c r="G456" s="328"/>
      <c r="H456" s="16"/>
      <c r="I456" s="329"/>
      <c r="J456" s="329"/>
      <c r="K456" s="16"/>
      <c r="L456" s="329"/>
      <c r="M456" s="329"/>
      <c r="N456" s="16"/>
      <c r="O456" s="329"/>
      <c r="P456" s="329"/>
      <c r="Q456" s="54"/>
      <c r="S456" s="198" t="str">
        <f>IF(OR(ISBLANK(I456),ISBLANK(L456)),ErrMsg_InputTwoYears,"")</f>
        <v>The first two columns must contain a year</v>
      </c>
    </row>
    <row r="457" spans="2:21" s="2" customFormat="1" ht="24" hidden="1" customHeight="1" outlineLevel="1" thickTop="1" thickBot="1" x14ac:dyDescent="0.4">
      <c r="C457" s="160" t="s">
        <v>136</v>
      </c>
      <c r="D457" s="161"/>
      <c r="E457" s="161"/>
      <c r="F457" s="161"/>
      <c r="G457" s="161"/>
      <c r="H457" s="16"/>
      <c r="I457" s="325"/>
      <c r="J457" s="325"/>
      <c r="K457" s="16"/>
      <c r="L457" s="325"/>
      <c r="M457" s="325"/>
      <c r="N457" s="16"/>
      <c r="O457" s="325"/>
      <c r="P457" s="325"/>
      <c r="T457" s="202">
        <f>IFERROR(IF(T454,O457*(12/T455),O457),0)</f>
        <v>0</v>
      </c>
      <c r="U457" s="2" t="s">
        <v>137</v>
      </c>
    </row>
    <row r="458" spans="2:21" s="2" customFormat="1" ht="24" hidden="1" customHeight="1" outlineLevel="1" thickTop="1" thickBot="1" x14ac:dyDescent="0.4">
      <c r="C458" s="160" t="s">
        <v>138</v>
      </c>
      <c r="D458" s="161"/>
      <c r="E458" s="161"/>
      <c r="F458" s="161"/>
      <c r="G458" s="161"/>
      <c r="H458" s="16"/>
      <c r="I458" s="325"/>
      <c r="J458" s="325"/>
      <c r="K458" s="16"/>
      <c r="L458" s="325"/>
      <c r="M458" s="325"/>
      <c r="N458" s="16"/>
      <c r="O458" s="325"/>
      <c r="P458" s="325"/>
      <c r="T458" s="202">
        <f>IFERROR(IF(T454,O458*(12/T455),O458),0)</f>
        <v>0</v>
      </c>
      <c r="U458" s="2" t="s">
        <v>137</v>
      </c>
    </row>
    <row r="459" spans="2:21" s="2" customFormat="1" ht="24" hidden="1" customHeight="1" outlineLevel="1" thickTop="1" thickBot="1" x14ac:dyDescent="0.4">
      <c r="C459" s="160" t="s">
        <v>139</v>
      </c>
      <c r="D459" s="161"/>
      <c r="E459" s="161"/>
      <c r="F459" s="161"/>
      <c r="G459" s="161"/>
      <c r="H459" s="16"/>
      <c r="I459" s="325"/>
      <c r="J459" s="325"/>
      <c r="K459" s="16"/>
      <c r="L459" s="325"/>
      <c r="M459" s="325"/>
      <c r="N459" s="16"/>
      <c r="O459" s="325"/>
      <c r="P459" s="325"/>
      <c r="T459" s="202">
        <f>IFERROR(IF(T454,O459*(12/T455),O459),0)</f>
        <v>0</v>
      </c>
      <c r="U459" s="2" t="s">
        <v>137</v>
      </c>
    </row>
    <row r="460" spans="2:21" s="2" customFormat="1" ht="24" hidden="1" customHeight="1" outlineLevel="1" thickTop="1" x14ac:dyDescent="0.35">
      <c r="C460" s="160" t="s">
        <v>140</v>
      </c>
      <c r="D460" s="161"/>
      <c r="E460" s="161"/>
      <c r="F460" s="161"/>
      <c r="G460" s="161"/>
      <c r="H460" s="16"/>
      <c r="I460" s="326"/>
      <c r="J460" s="326"/>
      <c r="K460" s="16"/>
      <c r="L460" s="326"/>
      <c r="M460" s="326"/>
      <c r="N460" s="16"/>
      <c r="O460" s="326"/>
      <c r="P460" s="326"/>
      <c r="T460" s="202">
        <f>IFERROR(IF(T454,O460*(12/T455),O460),0)</f>
        <v>0</v>
      </c>
      <c r="U460" s="2" t="s">
        <v>137</v>
      </c>
    </row>
    <row r="461" spans="2:21" s="2" customFormat="1" ht="17.5" hidden="1" customHeight="1" outlineLevel="1" x14ac:dyDescent="0.35">
      <c r="C461" s="160" t="s">
        <v>141</v>
      </c>
      <c r="D461" s="161"/>
      <c r="E461" s="161"/>
      <c r="F461" s="161"/>
      <c r="G461" s="161"/>
      <c r="H461" s="16"/>
      <c r="I461" s="16"/>
      <c r="J461" s="16"/>
      <c r="K461" s="16"/>
      <c r="L461" s="16"/>
      <c r="M461" s="16"/>
      <c r="N461" s="16"/>
      <c r="O461" s="16"/>
    </row>
    <row r="462" spans="2:21" s="2" customFormat="1" ht="17.5" hidden="1" customHeight="1" outlineLevel="1" x14ac:dyDescent="0.35">
      <c r="C462" s="160" t="s">
        <v>142</v>
      </c>
      <c r="D462" s="161"/>
      <c r="E462" s="161"/>
      <c r="F462" s="161"/>
      <c r="G462" s="161"/>
      <c r="H462" s="16"/>
      <c r="I462" s="16"/>
      <c r="J462" s="16"/>
      <c r="K462" s="16"/>
      <c r="L462" s="16"/>
      <c r="M462" s="16"/>
      <c r="N462" s="16"/>
      <c r="O462" s="16"/>
      <c r="T462" s="200"/>
    </row>
    <row r="463" spans="2:21" s="2" customFormat="1" ht="24" hidden="1" customHeight="1" outlineLevel="1" x14ac:dyDescent="0.35">
      <c r="C463" s="160"/>
      <c r="D463" s="161"/>
      <c r="E463" s="161"/>
      <c r="F463" s="161"/>
      <c r="G463" s="161"/>
      <c r="H463" s="16"/>
      <c r="I463" s="16"/>
      <c r="J463" s="16"/>
      <c r="K463" s="16"/>
      <c r="L463" s="16"/>
      <c r="M463" s="16"/>
      <c r="N463" s="16"/>
      <c r="O463" s="16"/>
    </row>
    <row r="464" spans="2:21" s="2" customFormat="1" ht="24" hidden="1" customHeight="1" outlineLevel="1" x14ac:dyDescent="0.35">
      <c r="C464" s="160" t="s">
        <v>143</v>
      </c>
      <c r="D464" s="161"/>
      <c r="E464" s="161"/>
      <c r="F464" s="161"/>
      <c r="G464" s="161"/>
      <c r="H464" s="16"/>
      <c r="I464" s="327"/>
      <c r="J464" s="327"/>
      <c r="K464" s="162"/>
      <c r="L464" s="327"/>
      <c r="M464" s="327"/>
      <c r="N464" s="162"/>
      <c r="O464" s="327"/>
      <c r="P464" s="327"/>
      <c r="Q464" s="240"/>
      <c r="T464" s="202">
        <f>IFERROR(IF(T454,O464*(12/T455),O464),0)</f>
        <v>0</v>
      </c>
      <c r="U464" s="2" t="s">
        <v>137</v>
      </c>
    </row>
    <row r="465" spans="2:17" s="2" customFormat="1" ht="18.649999999999999" hidden="1" customHeight="1" outlineLevel="1" x14ac:dyDescent="0.35">
      <c r="C465" s="160" t="s">
        <v>144</v>
      </c>
      <c r="D465" s="161"/>
      <c r="E465" s="161"/>
      <c r="F465" s="161"/>
      <c r="G465" s="161"/>
      <c r="H465" s="16"/>
      <c r="I465" s="240"/>
      <c r="J465" s="16"/>
      <c r="K465" s="16"/>
      <c r="L465" s="240"/>
      <c r="M465" s="16"/>
      <c r="N465" s="16"/>
      <c r="O465" s="240"/>
    </row>
    <row r="466" spans="2:17" s="2" customFormat="1" ht="18.649999999999999" hidden="1" customHeight="1" outlineLevel="1" x14ac:dyDescent="0.35">
      <c r="C466" s="160" t="s">
        <v>145</v>
      </c>
      <c r="D466" s="161"/>
      <c r="E466" s="161"/>
      <c r="F466" s="161"/>
      <c r="G466" s="161"/>
      <c r="H466" s="16"/>
      <c r="I466" s="16"/>
      <c r="J466" s="16"/>
      <c r="K466" s="16"/>
      <c r="L466" s="16"/>
      <c r="M466" s="16"/>
      <c r="N466" s="16"/>
      <c r="O466" s="16"/>
    </row>
    <row r="467" spans="2:17" s="2" customFormat="1" ht="18.649999999999999" hidden="1" customHeight="1" outlineLevel="1" x14ac:dyDescent="0.35">
      <c r="C467" s="160" t="s">
        <v>146</v>
      </c>
      <c r="D467" s="161"/>
      <c r="E467" s="161"/>
      <c r="F467" s="161"/>
      <c r="G467" s="161"/>
      <c r="H467" s="16"/>
      <c r="I467" s="16"/>
      <c r="J467" s="16"/>
      <c r="K467" s="16"/>
      <c r="L467" s="16"/>
      <c r="M467" s="16"/>
      <c r="N467" s="16"/>
      <c r="O467" s="16"/>
    </row>
    <row r="468" spans="2:17" s="2" customFormat="1" ht="18.649999999999999" hidden="1" customHeight="1" outlineLevel="1" thickBot="1" x14ac:dyDescent="0.4">
      <c r="C468" s="160"/>
      <c r="D468" s="161"/>
      <c r="E468" s="161"/>
      <c r="F468" s="161"/>
      <c r="G468" s="161"/>
      <c r="H468" s="16"/>
      <c r="I468" s="16"/>
      <c r="J468" s="16"/>
      <c r="K468" s="16"/>
      <c r="L468" s="16"/>
      <c r="M468" s="16"/>
      <c r="N468" s="16"/>
      <c r="O468" s="16"/>
    </row>
    <row r="469" spans="2:17" s="2" customFormat="1" ht="33" hidden="1" customHeight="1" outlineLevel="1" thickTop="1" x14ac:dyDescent="0.35">
      <c r="B469" s="163"/>
      <c r="C469" s="164" t="s">
        <v>147</v>
      </c>
      <c r="D469" s="165"/>
      <c r="E469" s="239">
        <f>I457</f>
        <v>0</v>
      </c>
      <c r="F469" s="165"/>
      <c r="G469" s="166"/>
      <c r="H469" s="166"/>
      <c r="I469" s="319">
        <f>L457</f>
        <v>0</v>
      </c>
      <c r="J469" s="319"/>
      <c r="K469" s="166"/>
      <c r="L469" s="166"/>
      <c r="M469" s="320">
        <f>T457</f>
        <v>0</v>
      </c>
      <c r="N469" s="320"/>
      <c r="O469" s="320"/>
      <c r="P469" s="167"/>
      <c r="Q469" s="168"/>
    </row>
    <row r="470" spans="2:17" s="2" customFormat="1" ht="33" hidden="1" customHeight="1" outlineLevel="1" thickBot="1" x14ac:dyDescent="0.4">
      <c r="B470" s="169"/>
      <c r="C470" s="170"/>
      <c r="D470" s="171"/>
      <c r="E470" s="170" t="s">
        <v>148</v>
      </c>
      <c r="F470" s="318" t="str">
        <f>IFERROR(((I469-E469)/ABS(E469)),"-")</f>
        <v>-</v>
      </c>
      <c r="G470" s="318"/>
      <c r="H470" s="172"/>
      <c r="I470" s="172"/>
      <c r="J470" s="172"/>
      <c r="K470" s="318" t="str">
        <f>IFERROR(((M469-I469)/ABS(I469)),"-")</f>
        <v>-</v>
      </c>
      <c r="L470" s="318"/>
      <c r="M470" s="318"/>
      <c r="N470" s="172"/>
      <c r="O470" s="172"/>
      <c r="P470" s="173"/>
      <c r="Q470" s="174"/>
    </row>
    <row r="471" spans="2:17" s="2" customFormat="1" ht="33" hidden="1" customHeight="1" outlineLevel="1" thickTop="1" x14ac:dyDescent="0.35">
      <c r="B471" s="163"/>
      <c r="C471" s="164" t="s">
        <v>149</v>
      </c>
      <c r="D471" s="165"/>
      <c r="E471" s="239">
        <f>I457-I458</f>
        <v>0</v>
      </c>
      <c r="F471" s="165"/>
      <c r="G471" s="166"/>
      <c r="H471" s="166"/>
      <c r="I471" s="319">
        <f>L457-L458</f>
        <v>0</v>
      </c>
      <c r="J471" s="319"/>
      <c r="K471" s="166"/>
      <c r="L471" s="166"/>
      <c r="M471" s="320">
        <f>T457-T458</f>
        <v>0</v>
      </c>
      <c r="N471" s="320"/>
      <c r="O471" s="320"/>
      <c r="P471" s="167"/>
      <c r="Q471" s="168"/>
    </row>
    <row r="472" spans="2:17" s="2" customFormat="1" ht="33" hidden="1" customHeight="1" outlineLevel="1" x14ac:dyDescent="0.35">
      <c r="B472" s="175"/>
      <c r="C472" s="160" t="s">
        <v>150</v>
      </c>
      <c r="D472" s="161"/>
      <c r="E472" s="160"/>
      <c r="F472" s="160"/>
      <c r="G472" s="16"/>
      <c r="H472" s="16"/>
      <c r="I472" s="16"/>
      <c r="J472" s="16"/>
      <c r="K472" s="16"/>
      <c r="L472" s="16"/>
      <c r="M472" s="16"/>
      <c r="N472" s="16"/>
      <c r="O472" s="16"/>
      <c r="Q472" s="176"/>
    </row>
    <row r="473" spans="2:17" s="2" customFormat="1" ht="33" hidden="1" customHeight="1" outlineLevel="1" thickBot="1" x14ac:dyDescent="0.4">
      <c r="B473" s="169"/>
      <c r="C473" s="170"/>
      <c r="D473" s="171"/>
      <c r="E473" s="170" t="s">
        <v>148</v>
      </c>
      <c r="F473" s="318" t="str">
        <f>IFERROR(((I471-E471)/ABS(E471)),"-")</f>
        <v>-</v>
      </c>
      <c r="G473" s="318"/>
      <c r="H473" s="172"/>
      <c r="I473" s="172"/>
      <c r="J473" s="172"/>
      <c r="K473" s="318" t="str">
        <f>IFERROR(((M471-I471)/ABS(I471)),"-")</f>
        <v>-</v>
      </c>
      <c r="L473" s="318"/>
      <c r="M473" s="318"/>
      <c r="N473" s="172"/>
      <c r="O473" s="172"/>
      <c r="P473" s="173"/>
      <c r="Q473" s="174"/>
    </row>
    <row r="474" spans="2:17" s="2" customFormat="1" ht="33" hidden="1" customHeight="1" outlineLevel="1" thickTop="1" x14ac:dyDescent="0.35">
      <c r="B474" s="163"/>
      <c r="C474" s="164" t="s">
        <v>151</v>
      </c>
      <c r="D474" s="165"/>
      <c r="E474" s="239">
        <f>I459</f>
        <v>0</v>
      </c>
      <c r="F474" s="165"/>
      <c r="G474" s="166"/>
      <c r="H474" s="166"/>
      <c r="I474" s="319">
        <f>L459</f>
        <v>0</v>
      </c>
      <c r="J474" s="319"/>
      <c r="K474" s="166"/>
      <c r="L474" s="166"/>
      <c r="M474" s="320">
        <f>T459</f>
        <v>0</v>
      </c>
      <c r="N474" s="320"/>
      <c r="O474" s="320"/>
      <c r="P474" s="167"/>
      <c r="Q474" s="168"/>
    </row>
    <row r="475" spans="2:17" s="2" customFormat="1" ht="33" hidden="1" customHeight="1" outlineLevel="1" thickBot="1" x14ac:dyDescent="0.4">
      <c r="B475" s="169"/>
      <c r="C475" s="170"/>
      <c r="D475" s="171"/>
      <c r="E475" s="170" t="s">
        <v>148</v>
      </c>
      <c r="F475" s="318" t="str">
        <f>IFERROR(((I474-E474)/ABS(E474)),"-")</f>
        <v>-</v>
      </c>
      <c r="G475" s="318"/>
      <c r="H475" s="172"/>
      <c r="I475" s="172"/>
      <c r="J475" s="172"/>
      <c r="K475" s="318" t="str">
        <f>IFERROR(((M474-I474)/ABS(I474)),"-")</f>
        <v>-</v>
      </c>
      <c r="L475" s="318"/>
      <c r="M475" s="318"/>
      <c r="N475" s="172"/>
      <c r="O475" s="172"/>
      <c r="P475" s="173"/>
      <c r="Q475" s="174"/>
    </row>
    <row r="476" spans="2:17" s="2" customFormat="1" ht="33" hidden="1" customHeight="1" outlineLevel="1" thickTop="1" x14ac:dyDescent="0.35">
      <c r="B476" s="163"/>
      <c r="C476" s="164" t="s">
        <v>152</v>
      </c>
      <c r="D476" s="165"/>
      <c r="E476" s="239">
        <f>I459+I460</f>
        <v>0</v>
      </c>
      <c r="F476" s="323" t="str">
        <f>IFERROR(TEXT((E476/E471),"+0%;-0%")&amp;" *","n/a*")</f>
        <v>n/a*</v>
      </c>
      <c r="G476" s="323"/>
      <c r="H476" s="166"/>
      <c r="I476" s="319">
        <f>L459+L460</f>
        <v>0</v>
      </c>
      <c r="J476" s="319"/>
      <c r="K476" s="323" t="str">
        <f>IFERROR(TEXT((I476/I471),"+0%;-0%")&amp;" *","n/a*")</f>
        <v>n/a*</v>
      </c>
      <c r="L476" s="323"/>
      <c r="M476" s="320">
        <f>T459+T460</f>
        <v>0</v>
      </c>
      <c r="N476" s="320"/>
      <c r="O476" s="320"/>
      <c r="P476" s="323" t="str">
        <f>IFERROR(TEXT((M476/M471),"+0%;-0%")&amp;" *","n/a*")</f>
        <v>n/a*</v>
      </c>
      <c r="Q476" s="324"/>
    </row>
    <row r="477" spans="2:17" s="2" customFormat="1" ht="33" hidden="1" customHeight="1" outlineLevel="1" x14ac:dyDescent="0.35">
      <c r="B477" s="175"/>
      <c r="C477" s="160" t="s">
        <v>153</v>
      </c>
      <c r="D477" s="161"/>
      <c r="E477" s="160"/>
      <c r="F477" s="160"/>
      <c r="G477" s="16"/>
      <c r="H477" s="16"/>
      <c r="I477" s="16"/>
      <c r="J477" s="16"/>
      <c r="K477" s="16"/>
      <c r="L477" s="16"/>
      <c r="M477" s="16"/>
      <c r="N477" s="16"/>
      <c r="O477" s="16"/>
      <c r="Q477" s="176"/>
    </row>
    <row r="478" spans="2:17" s="2" customFormat="1" ht="33" hidden="1" customHeight="1" outlineLevel="1" thickBot="1" x14ac:dyDescent="0.4">
      <c r="B478" s="169"/>
      <c r="C478" s="170"/>
      <c r="D478" s="171"/>
      <c r="E478" s="170" t="s">
        <v>148</v>
      </c>
      <c r="F478" s="318" t="str">
        <f>IFERROR(((I476-E476)/ABS(E476)),"-")</f>
        <v>-</v>
      </c>
      <c r="G478" s="318"/>
      <c r="H478" s="172"/>
      <c r="I478" s="172"/>
      <c r="J478" s="172"/>
      <c r="K478" s="318" t="str">
        <f>IFERROR(((M476-I476)/ABS(I476)),"-")</f>
        <v>-</v>
      </c>
      <c r="L478" s="318"/>
      <c r="M478" s="318"/>
      <c r="N478" s="172"/>
      <c r="O478" s="172"/>
      <c r="P478" s="173"/>
      <c r="Q478" s="174"/>
    </row>
    <row r="479" spans="2:17" s="2" customFormat="1" ht="33" hidden="1" customHeight="1" outlineLevel="1" thickTop="1" x14ac:dyDescent="0.35">
      <c r="B479" s="163"/>
      <c r="C479" s="164" t="s">
        <v>154</v>
      </c>
      <c r="D479" s="165"/>
      <c r="E479" s="239">
        <f>I457-I458-I459</f>
        <v>0</v>
      </c>
      <c r="F479" s="165"/>
      <c r="G479" s="166"/>
      <c r="H479" s="166"/>
      <c r="I479" s="319">
        <f>L457-L458-L459</f>
        <v>0</v>
      </c>
      <c r="J479" s="319"/>
      <c r="K479" s="166"/>
      <c r="L479" s="166"/>
      <c r="M479" s="320">
        <f>T457-T458-T459</f>
        <v>0</v>
      </c>
      <c r="N479" s="320"/>
      <c r="O479" s="320"/>
      <c r="P479" s="167"/>
      <c r="Q479" s="168"/>
    </row>
    <row r="480" spans="2:17" s="2" customFormat="1" ht="33" hidden="1" customHeight="1" outlineLevel="1" x14ac:dyDescent="0.35">
      <c r="B480" s="175"/>
      <c r="C480" s="160" t="s">
        <v>155</v>
      </c>
      <c r="D480" s="161"/>
      <c r="E480" s="160"/>
      <c r="F480" s="160"/>
      <c r="G480" s="16"/>
      <c r="H480" s="16"/>
      <c r="I480" s="16"/>
      <c r="J480" s="16"/>
      <c r="K480" s="16"/>
      <c r="L480" s="16"/>
      <c r="M480" s="16"/>
      <c r="N480" s="16"/>
      <c r="O480" s="16"/>
      <c r="Q480" s="176"/>
    </row>
    <row r="481" spans="2:18" s="2" customFormat="1" ht="33" hidden="1" customHeight="1" outlineLevel="1" thickBot="1" x14ac:dyDescent="0.4">
      <c r="B481" s="169"/>
      <c r="C481" s="170"/>
      <c r="D481" s="171"/>
      <c r="E481" s="170" t="s">
        <v>148</v>
      </c>
      <c r="F481" s="318" t="str">
        <f>IFERROR(((I479-E479)/ABS(E479)),"-")</f>
        <v>-</v>
      </c>
      <c r="G481" s="318"/>
      <c r="H481" s="172"/>
      <c r="I481" s="172"/>
      <c r="J481" s="172"/>
      <c r="K481" s="318" t="str">
        <f>IFERROR(((M479-I479)/ABS(I479)),"-")</f>
        <v>-</v>
      </c>
      <c r="L481" s="318"/>
      <c r="M481" s="318"/>
      <c r="N481" s="172"/>
      <c r="O481" s="172"/>
      <c r="P481" s="173"/>
      <c r="Q481" s="174"/>
    </row>
    <row r="482" spans="2:18" s="2" customFormat="1" ht="33" hidden="1" customHeight="1" outlineLevel="1" thickTop="1" x14ac:dyDescent="0.35">
      <c r="B482" s="163"/>
      <c r="C482" s="164" t="s">
        <v>143</v>
      </c>
      <c r="D482" s="165"/>
      <c r="E482" s="239">
        <f>I464</f>
        <v>0</v>
      </c>
      <c r="F482" s="321" t="str">
        <f>IFERROR(TEXT((E482/E471),"+0%;-0%")&amp;" **","n/a**")</f>
        <v>n/a**</v>
      </c>
      <c r="G482" s="321"/>
      <c r="H482" s="166"/>
      <c r="I482" s="319">
        <f>L464</f>
        <v>0</v>
      </c>
      <c r="J482" s="319"/>
      <c r="K482" s="321" t="str">
        <f>IFERROR(TEXT((I482/I471),"+0%;-0%")&amp;" **","n/a**")</f>
        <v>n/a**</v>
      </c>
      <c r="L482" s="321"/>
      <c r="M482" s="320">
        <f>T464</f>
        <v>0</v>
      </c>
      <c r="N482" s="320"/>
      <c r="O482" s="320"/>
      <c r="P482" s="321" t="str">
        <f>IFERROR(TEXT((M482/M471),"+0%;-0%")&amp;" **","n/a**")</f>
        <v>n/a**</v>
      </c>
      <c r="Q482" s="322"/>
    </row>
    <row r="483" spans="2:18" s="2" customFormat="1" ht="33" hidden="1" customHeight="1" outlineLevel="1" thickBot="1" x14ac:dyDescent="0.4">
      <c r="B483" s="169"/>
      <c r="C483" s="170"/>
      <c r="D483" s="171"/>
      <c r="E483" s="170" t="s">
        <v>148</v>
      </c>
      <c r="F483" s="318" t="str">
        <f>IFERROR(((I482-E482)/ABS(E482)),"-")</f>
        <v>-</v>
      </c>
      <c r="G483" s="318"/>
      <c r="H483" s="172"/>
      <c r="I483" s="172"/>
      <c r="J483" s="172"/>
      <c r="K483" s="318" t="str">
        <f>IFERROR(((M482-I482)/ABS(I482)),"-")</f>
        <v>-</v>
      </c>
      <c r="L483" s="318"/>
      <c r="M483" s="318"/>
      <c r="N483" s="172"/>
      <c r="O483" s="172"/>
      <c r="P483" s="173"/>
      <c r="Q483" s="174"/>
    </row>
    <row r="484" spans="2:18" s="2" customFormat="1" ht="18.649999999999999" hidden="1" customHeight="1" outlineLevel="1" thickTop="1" x14ac:dyDescent="0.35">
      <c r="B484" s="24"/>
      <c r="C484" s="24" t="s">
        <v>156</v>
      </c>
      <c r="D484" s="161"/>
      <c r="E484" s="161"/>
      <c r="F484" s="161"/>
      <c r="G484" s="16"/>
      <c r="H484" s="16"/>
      <c r="I484" s="16"/>
      <c r="J484" s="16"/>
      <c r="K484" s="16"/>
      <c r="L484" s="16"/>
      <c r="M484" s="16"/>
      <c r="N484" s="16"/>
      <c r="O484" s="16"/>
    </row>
    <row r="485" spans="2:18" ht="16.5" hidden="1" customHeight="1" outlineLevel="1" x14ac:dyDescent="0.35"/>
    <row r="486" spans="2:18" s="2" customFormat="1" ht="20.5" customHeight="1" thickTop="1" x14ac:dyDescent="0.35">
      <c r="B486" s="177"/>
      <c r="C486" s="45" t="s">
        <v>101</v>
      </c>
      <c r="D486" s="45"/>
      <c r="E486" s="46"/>
      <c r="F486" s="46"/>
      <c r="G486" s="46"/>
      <c r="H486" s="46"/>
      <c r="I486" s="46"/>
      <c r="J486" s="46"/>
      <c r="K486" s="46"/>
      <c r="L486" s="46"/>
      <c r="M486" s="46"/>
      <c r="N486" s="46"/>
      <c r="O486" s="46"/>
      <c r="P486" s="63"/>
      <c r="Q486" s="47"/>
    </row>
    <row r="487" spans="2:18" s="4" customFormat="1" ht="20.25" customHeight="1" x14ac:dyDescent="0.35">
      <c r="B487" s="178"/>
      <c r="C487" s="340"/>
      <c r="D487" s="341"/>
      <c r="E487" s="341"/>
      <c r="F487" s="341"/>
      <c r="G487" s="341"/>
      <c r="H487" s="341"/>
      <c r="I487" s="341"/>
      <c r="J487" s="341"/>
      <c r="K487" s="341"/>
      <c r="L487" s="341"/>
      <c r="M487" s="341"/>
      <c r="N487" s="341"/>
      <c r="O487" s="341"/>
      <c r="P487" s="342"/>
      <c r="Q487" s="179"/>
      <c r="R487" s="56" t="s">
        <v>102</v>
      </c>
    </row>
    <row r="488" spans="2:18" s="4" customFormat="1" ht="20.25" customHeight="1" x14ac:dyDescent="0.35">
      <c r="B488" s="178"/>
      <c r="C488" s="343"/>
      <c r="D488" s="344"/>
      <c r="E488" s="344"/>
      <c r="F488" s="344"/>
      <c r="G488" s="344"/>
      <c r="H488" s="344"/>
      <c r="I488" s="344"/>
      <c r="J488" s="344"/>
      <c r="K488" s="344"/>
      <c r="L488" s="344"/>
      <c r="M488" s="344"/>
      <c r="N488" s="344"/>
      <c r="O488" s="344"/>
      <c r="P488" s="345"/>
      <c r="Q488" s="179"/>
      <c r="R488" s="56" t="s">
        <v>102</v>
      </c>
    </row>
    <row r="489" spans="2:18" s="4" customFormat="1" ht="20.25" customHeight="1" x14ac:dyDescent="0.35">
      <c r="B489" s="178"/>
      <c r="C489" s="343"/>
      <c r="D489" s="344"/>
      <c r="E489" s="344"/>
      <c r="F489" s="344"/>
      <c r="G489" s="344"/>
      <c r="H489" s="344"/>
      <c r="I489" s="344"/>
      <c r="J489" s="344"/>
      <c r="K489" s="344"/>
      <c r="L489" s="344"/>
      <c r="M489" s="344"/>
      <c r="N489" s="344"/>
      <c r="O489" s="344"/>
      <c r="P489" s="345"/>
      <c r="Q489" s="179"/>
      <c r="R489" s="56" t="s">
        <v>102</v>
      </c>
    </row>
    <row r="490" spans="2:18" s="4" customFormat="1" ht="20.25" customHeight="1" x14ac:dyDescent="0.35">
      <c r="B490" s="178"/>
      <c r="C490" s="343"/>
      <c r="D490" s="344"/>
      <c r="E490" s="344"/>
      <c r="F490" s="344"/>
      <c r="G490" s="344"/>
      <c r="H490" s="344"/>
      <c r="I490" s="344"/>
      <c r="J490" s="344"/>
      <c r="K490" s="344"/>
      <c r="L490" s="344"/>
      <c r="M490" s="344"/>
      <c r="N490" s="344"/>
      <c r="O490" s="344"/>
      <c r="P490" s="345"/>
      <c r="Q490" s="179"/>
      <c r="R490" s="56" t="s">
        <v>102</v>
      </c>
    </row>
    <row r="491" spans="2:18" s="4" customFormat="1" ht="20.25" customHeight="1" x14ac:dyDescent="0.35">
      <c r="B491" s="178"/>
      <c r="C491" s="343"/>
      <c r="D491" s="344"/>
      <c r="E491" s="344"/>
      <c r="F491" s="344"/>
      <c r="G491" s="344"/>
      <c r="H491" s="344"/>
      <c r="I491" s="344"/>
      <c r="J491" s="344"/>
      <c r="K491" s="344"/>
      <c r="L491" s="344"/>
      <c r="M491" s="344"/>
      <c r="N491" s="344"/>
      <c r="O491" s="344"/>
      <c r="P491" s="345"/>
      <c r="Q491" s="179"/>
      <c r="R491" s="56" t="s">
        <v>102</v>
      </c>
    </row>
    <row r="492" spans="2:18" s="4" customFormat="1" ht="20.25" customHeight="1" x14ac:dyDescent="0.35">
      <c r="B492" s="178"/>
      <c r="C492" s="346"/>
      <c r="D492" s="347"/>
      <c r="E492" s="347"/>
      <c r="F492" s="347"/>
      <c r="G492" s="347"/>
      <c r="H492" s="347"/>
      <c r="I492" s="347"/>
      <c r="J492" s="347"/>
      <c r="K492" s="347"/>
      <c r="L492" s="347"/>
      <c r="M492" s="347"/>
      <c r="N492" s="347"/>
      <c r="O492" s="347"/>
      <c r="P492" s="348"/>
      <c r="Q492" s="179"/>
      <c r="R492" s="56" t="s">
        <v>102</v>
      </c>
    </row>
    <row r="493" spans="2:18" ht="15" customHeight="1" x14ac:dyDescent="0.35">
      <c r="B493" s="49"/>
      <c r="C493" s="50"/>
      <c r="D493" s="50"/>
      <c r="E493" s="50"/>
      <c r="F493" s="50"/>
      <c r="G493" s="50"/>
      <c r="H493" s="50"/>
      <c r="I493" s="50"/>
      <c r="J493" s="50"/>
      <c r="K493" s="50"/>
      <c r="L493" s="50"/>
      <c r="M493" s="50"/>
      <c r="N493" s="50"/>
      <c r="O493" s="50"/>
      <c r="P493" s="50"/>
      <c r="Q493" s="51"/>
    </row>
    <row r="494" spans="2:18" x14ac:dyDescent="0.35">
      <c r="C494" s="180"/>
    </row>
    <row r="495" spans="2:18" x14ac:dyDescent="0.35"/>
    <row r="496" spans="2:18" x14ac:dyDescent="0.35"/>
  </sheetData>
  <sheetProtection algorithmName="SHA-512" hashValue="xrv3ckDk+uMAVCIO0mX3EhXaET+W0opyrjoqhbROSdW9Eb5ONhTZkVq4g9A5bMBSs27EsvHcDrh8Wd7tBRljDw==" saltValue="aFJzVrUCqgQhufm1M6Z8fw==" spinCount="100000" sheet="1" formatRows="0" selectLockedCells="1"/>
  <mergeCells count="858">
    <mergeCell ref="F451:G451"/>
    <mergeCell ref="K451:M451"/>
    <mergeCell ref="I447:J447"/>
    <mergeCell ref="M447:O447"/>
    <mergeCell ref="F449:G449"/>
    <mergeCell ref="K449:M449"/>
    <mergeCell ref="F450:G450"/>
    <mergeCell ref="I450:J450"/>
    <mergeCell ref="K450:L450"/>
    <mergeCell ref="M450:O450"/>
    <mergeCell ref="P450:Q450"/>
    <mergeCell ref="F443:G443"/>
    <mergeCell ref="K443:M443"/>
    <mergeCell ref="F444:G444"/>
    <mergeCell ref="I444:J444"/>
    <mergeCell ref="K444:L444"/>
    <mergeCell ref="M444:O444"/>
    <mergeCell ref="P444:Q444"/>
    <mergeCell ref="F446:G446"/>
    <mergeCell ref="K446:M446"/>
    <mergeCell ref="I437:J437"/>
    <mergeCell ref="M437:O437"/>
    <mergeCell ref="F438:G438"/>
    <mergeCell ref="K438:M438"/>
    <mergeCell ref="I439:J439"/>
    <mergeCell ref="M439:O439"/>
    <mergeCell ref="F441:G441"/>
    <mergeCell ref="K441:M441"/>
    <mergeCell ref="I442:J442"/>
    <mergeCell ref="M442:O442"/>
    <mergeCell ref="I427:J427"/>
    <mergeCell ref="L427:M427"/>
    <mergeCell ref="O427:P427"/>
    <mergeCell ref="I428:J428"/>
    <mergeCell ref="L428:M428"/>
    <mergeCell ref="O428:P428"/>
    <mergeCell ref="I432:J432"/>
    <mergeCell ref="L432:M432"/>
    <mergeCell ref="O432:P432"/>
    <mergeCell ref="F424:G424"/>
    <mergeCell ref="I424:J424"/>
    <mergeCell ref="L424:M424"/>
    <mergeCell ref="O424:P424"/>
    <mergeCell ref="I425:J425"/>
    <mergeCell ref="L425:M425"/>
    <mergeCell ref="O425:P425"/>
    <mergeCell ref="I426:J426"/>
    <mergeCell ref="L426:M426"/>
    <mergeCell ref="O426:P426"/>
    <mergeCell ref="F419:G419"/>
    <mergeCell ref="K419:M419"/>
    <mergeCell ref="D422:F422"/>
    <mergeCell ref="G422:H422"/>
    <mergeCell ref="I422:J422"/>
    <mergeCell ref="O422:P422"/>
    <mergeCell ref="D423:F423"/>
    <mergeCell ref="G423:H423"/>
    <mergeCell ref="I423:J423"/>
    <mergeCell ref="O423:P423"/>
    <mergeCell ref="P412:Q412"/>
    <mergeCell ref="F414:G414"/>
    <mergeCell ref="K414:M414"/>
    <mergeCell ref="I415:J415"/>
    <mergeCell ref="M415:O415"/>
    <mergeCell ref="F417:G417"/>
    <mergeCell ref="K417:M417"/>
    <mergeCell ref="F418:G418"/>
    <mergeCell ref="I418:J418"/>
    <mergeCell ref="K418:L418"/>
    <mergeCell ref="M418:O418"/>
    <mergeCell ref="P418:Q418"/>
    <mergeCell ref="I407:J407"/>
    <mergeCell ref="M407:O407"/>
    <mergeCell ref="F409:G409"/>
    <mergeCell ref="K409:M409"/>
    <mergeCell ref="I410:J410"/>
    <mergeCell ref="M410:O410"/>
    <mergeCell ref="F411:G411"/>
    <mergeCell ref="K411:M411"/>
    <mergeCell ref="F412:G412"/>
    <mergeCell ref="I412:J412"/>
    <mergeCell ref="K412:L412"/>
    <mergeCell ref="M412:O412"/>
    <mergeCell ref="I396:J396"/>
    <mergeCell ref="L396:M396"/>
    <mergeCell ref="O396:P396"/>
    <mergeCell ref="I400:J400"/>
    <mergeCell ref="L400:M400"/>
    <mergeCell ref="O400:P400"/>
    <mergeCell ref="I405:J405"/>
    <mergeCell ref="M405:O405"/>
    <mergeCell ref="F406:G406"/>
    <mergeCell ref="K406:M406"/>
    <mergeCell ref="I393:J393"/>
    <mergeCell ref="L393:M393"/>
    <mergeCell ref="O393:P393"/>
    <mergeCell ref="I394:J394"/>
    <mergeCell ref="L394:M394"/>
    <mergeCell ref="O394:P394"/>
    <mergeCell ref="I395:J395"/>
    <mergeCell ref="L395:M395"/>
    <mergeCell ref="O395:P395"/>
    <mergeCell ref="D390:F390"/>
    <mergeCell ref="G390:H390"/>
    <mergeCell ref="I390:J390"/>
    <mergeCell ref="O390:P390"/>
    <mergeCell ref="D391:F391"/>
    <mergeCell ref="G391:H391"/>
    <mergeCell ref="I391:J391"/>
    <mergeCell ref="O391:P391"/>
    <mergeCell ref="F392:G392"/>
    <mergeCell ref="I392:J392"/>
    <mergeCell ref="L392:M392"/>
    <mergeCell ref="O392:P392"/>
    <mergeCell ref="B37:Q37"/>
    <mergeCell ref="P482:Q482"/>
    <mergeCell ref="F483:G483"/>
    <mergeCell ref="K483:M483"/>
    <mergeCell ref="I479:J479"/>
    <mergeCell ref="M479:O479"/>
    <mergeCell ref="F481:G481"/>
    <mergeCell ref="K481:M481"/>
    <mergeCell ref="F482:G482"/>
    <mergeCell ref="I482:J482"/>
    <mergeCell ref="K482:L482"/>
    <mergeCell ref="M482:O482"/>
    <mergeCell ref="F476:G476"/>
    <mergeCell ref="I476:J476"/>
    <mergeCell ref="K476:L476"/>
    <mergeCell ref="M476:O476"/>
    <mergeCell ref="P476:Q476"/>
    <mergeCell ref="F478:G478"/>
    <mergeCell ref="K478:M478"/>
    <mergeCell ref="F473:G473"/>
    <mergeCell ref="K473:M473"/>
    <mergeCell ref="I474:J474"/>
    <mergeCell ref="M474:O474"/>
    <mergeCell ref="F475:G475"/>
    <mergeCell ref="K475:M475"/>
    <mergeCell ref="I469:J469"/>
    <mergeCell ref="M469:O469"/>
    <mergeCell ref="F470:G470"/>
    <mergeCell ref="K470:M470"/>
    <mergeCell ref="I471:J471"/>
    <mergeCell ref="M471:O471"/>
    <mergeCell ref="I460:J460"/>
    <mergeCell ref="L460:M460"/>
    <mergeCell ref="O460:P460"/>
    <mergeCell ref="I464:J464"/>
    <mergeCell ref="L464:M464"/>
    <mergeCell ref="O464:P464"/>
    <mergeCell ref="I459:J459"/>
    <mergeCell ref="L459:M459"/>
    <mergeCell ref="O459:P459"/>
    <mergeCell ref="F456:G456"/>
    <mergeCell ref="I456:J456"/>
    <mergeCell ref="L456:M456"/>
    <mergeCell ref="O456:P456"/>
    <mergeCell ref="I457:J457"/>
    <mergeCell ref="L457:M457"/>
    <mergeCell ref="O457:P457"/>
    <mergeCell ref="D454:F454"/>
    <mergeCell ref="G454:H454"/>
    <mergeCell ref="I454:J454"/>
    <mergeCell ref="O454:P454"/>
    <mergeCell ref="D455:F455"/>
    <mergeCell ref="G455:H455"/>
    <mergeCell ref="I455:J455"/>
    <mergeCell ref="O455:P455"/>
    <mergeCell ref="I458:J458"/>
    <mergeCell ref="L458:M458"/>
    <mergeCell ref="O458:P458"/>
    <mergeCell ref="F130:G130"/>
    <mergeCell ref="I130:J130"/>
    <mergeCell ref="K130:L130"/>
    <mergeCell ref="M130:O130"/>
    <mergeCell ref="P130:Q130"/>
    <mergeCell ref="F131:G131"/>
    <mergeCell ref="K131:M131"/>
    <mergeCell ref="P124:Q124"/>
    <mergeCell ref="F126:G126"/>
    <mergeCell ref="K126:M126"/>
    <mergeCell ref="I127:J127"/>
    <mergeCell ref="M127:O127"/>
    <mergeCell ref="F129:G129"/>
    <mergeCell ref="K129:M129"/>
    <mergeCell ref="F123:G123"/>
    <mergeCell ref="K123:M123"/>
    <mergeCell ref="F124:G124"/>
    <mergeCell ref="I124:J124"/>
    <mergeCell ref="K124:L124"/>
    <mergeCell ref="M124:O124"/>
    <mergeCell ref="I119:J119"/>
    <mergeCell ref="M119:O119"/>
    <mergeCell ref="F121:G121"/>
    <mergeCell ref="K121:M121"/>
    <mergeCell ref="I122:J122"/>
    <mergeCell ref="M122:O122"/>
    <mergeCell ref="I112:J112"/>
    <mergeCell ref="L112:M112"/>
    <mergeCell ref="O112:P112"/>
    <mergeCell ref="I117:J117"/>
    <mergeCell ref="M117:O117"/>
    <mergeCell ref="F118:G118"/>
    <mergeCell ref="K118:M118"/>
    <mergeCell ref="I107:J107"/>
    <mergeCell ref="L107:M107"/>
    <mergeCell ref="O107:P107"/>
    <mergeCell ref="I108:J108"/>
    <mergeCell ref="L108:M108"/>
    <mergeCell ref="O108:P108"/>
    <mergeCell ref="I105:J105"/>
    <mergeCell ref="L105:M105"/>
    <mergeCell ref="O105:P105"/>
    <mergeCell ref="I106:J106"/>
    <mergeCell ref="L106:M106"/>
    <mergeCell ref="O106:P106"/>
    <mergeCell ref="D103:F103"/>
    <mergeCell ref="G103:H103"/>
    <mergeCell ref="I103:J103"/>
    <mergeCell ref="O103:P103"/>
    <mergeCell ref="F104:G104"/>
    <mergeCell ref="I104:J104"/>
    <mergeCell ref="L104:M104"/>
    <mergeCell ref="O104:P104"/>
    <mergeCell ref="P98:Q98"/>
    <mergeCell ref="F99:G99"/>
    <mergeCell ref="K99:M99"/>
    <mergeCell ref="D102:F102"/>
    <mergeCell ref="G102:H102"/>
    <mergeCell ref="I102:J102"/>
    <mergeCell ref="O102:P102"/>
    <mergeCell ref="I95:J95"/>
    <mergeCell ref="M95:O95"/>
    <mergeCell ref="F97:G97"/>
    <mergeCell ref="K97:M97"/>
    <mergeCell ref="F98:G98"/>
    <mergeCell ref="I98:J98"/>
    <mergeCell ref="K98:L98"/>
    <mergeCell ref="M98:O98"/>
    <mergeCell ref="P92:Q92"/>
    <mergeCell ref="F94:G94"/>
    <mergeCell ref="K94:M94"/>
    <mergeCell ref="F89:G89"/>
    <mergeCell ref="K89:M89"/>
    <mergeCell ref="I90:J90"/>
    <mergeCell ref="M90:O90"/>
    <mergeCell ref="F91:G91"/>
    <mergeCell ref="K91:M91"/>
    <mergeCell ref="C487:P492"/>
    <mergeCell ref="D70:F70"/>
    <mergeCell ref="G70:H70"/>
    <mergeCell ref="I70:J70"/>
    <mergeCell ref="O70:P70"/>
    <mergeCell ref="D71:F71"/>
    <mergeCell ref="G71:H71"/>
    <mergeCell ref="I71:J71"/>
    <mergeCell ref="I74:J74"/>
    <mergeCell ref="L74:M74"/>
    <mergeCell ref="O74:P74"/>
    <mergeCell ref="I75:J75"/>
    <mergeCell ref="L75:M75"/>
    <mergeCell ref="O75:P75"/>
    <mergeCell ref="O71:P71"/>
    <mergeCell ref="F72:G72"/>
    <mergeCell ref="I72:J72"/>
    <mergeCell ref="L72:M72"/>
    <mergeCell ref="O72:P72"/>
    <mergeCell ref="I73:J73"/>
    <mergeCell ref="L73:M73"/>
    <mergeCell ref="O73:P73"/>
    <mergeCell ref="I85:J85"/>
    <mergeCell ref="M85:O85"/>
    <mergeCell ref="F33:G33"/>
    <mergeCell ref="I33:J33"/>
    <mergeCell ref="K33:L33"/>
    <mergeCell ref="M33:O33"/>
    <mergeCell ref="P33:Q33"/>
    <mergeCell ref="F34:G34"/>
    <mergeCell ref="K34:M34"/>
    <mergeCell ref="P27:Q27"/>
    <mergeCell ref="F29:G29"/>
    <mergeCell ref="K29:M29"/>
    <mergeCell ref="I30:J30"/>
    <mergeCell ref="M30:O30"/>
    <mergeCell ref="F32:G32"/>
    <mergeCell ref="K32:M32"/>
    <mergeCell ref="F26:G26"/>
    <mergeCell ref="K26:M26"/>
    <mergeCell ref="F27:G27"/>
    <mergeCell ref="I27:J27"/>
    <mergeCell ref="K27:L27"/>
    <mergeCell ref="M27:O27"/>
    <mergeCell ref="I22:J22"/>
    <mergeCell ref="M22:O22"/>
    <mergeCell ref="F24:G24"/>
    <mergeCell ref="K24:M24"/>
    <mergeCell ref="I25:J25"/>
    <mergeCell ref="M25:O25"/>
    <mergeCell ref="I15:J15"/>
    <mergeCell ref="L15:M15"/>
    <mergeCell ref="O15:P15"/>
    <mergeCell ref="I20:J20"/>
    <mergeCell ref="M20:O20"/>
    <mergeCell ref="F21:G21"/>
    <mergeCell ref="K21:M21"/>
    <mergeCell ref="I10:J10"/>
    <mergeCell ref="L10:M10"/>
    <mergeCell ref="O10:P10"/>
    <mergeCell ref="I11:J11"/>
    <mergeCell ref="L11:M11"/>
    <mergeCell ref="O11:P11"/>
    <mergeCell ref="B3:Q3"/>
    <mergeCell ref="D5:F5"/>
    <mergeCell ref="G5:H5"/>
    <mergeCell ref="I5:J5"/>
    <mergeCell ref="O5:P5"/>
    <mergeCell ref="I8:J8"/>
    <mergeCell ref="L8:M8"/>
    <mergeCell ref="O8:P8"/>
    <mergeCell ref="I9:J9"/>
    <mergeCell ref="L9:M9"/>
    <mergeCell ref="O9:P9"/>
    <mergeCell ref="D6:F6"/>
    <mergeCell ref="G6:H6"/>
    <mergeCell ref="I6:J6"/>
    <mergeCell ref="O6:P6"/>
    <mergeCell ref="F7:G7"/>
    <mergeCell ref="I7:J7"/>
    <mergeCell ref="L7:M7"/>
    <mergeCell ref="O7:P7"/>
    <mergeCell ref="D38:F38"/>
    <mergeCell ref="G38:H38"/>
    <mergeCell ref="I38:J38"/>
    <mergeCell ref="O38:P38"/>
    <mergeCell ref="D39:F39"/>
    <mergeCell ref="G39:H39"/>
    <mergeCell ref="I39:J39"/>
    <mergeCell ref="O39:P39"/>
    <mergeCell ref="F40:G40"/>
    <mergeCell ref="I40:J40"/>
    <mergeCell ref="L40:M40"/>
    <mergeCell ref="O40:P40"/>
    <mergeCell ref="I41:J41"/>
    <mergeCell ref="L41:M41"/>
    <mergeCell ref="O41:P41"/>
    <mergeCell ref="I42:J42"/>
    <mergeCell ref="L42:M42"/>
    <mergeCell ref="O42:P42"/>
    <mergeCell ref="I43:J43"/>
    <mergeCell ref="L43:M43"/>
    <mergeCell ref="O43:P43"/>
    <mergeCell ref="I44:J44"/>
    <mergeCell ref="L44:M44"/>
    <mergeCell ref="O44:P44"/>
    <mergeCell ref="I48:J48"/>
    <mergeCell ref="L48:M48"/>
    <mergeCell ref="O48:P48"/>
    <mergeCell ref="I53:J53"/>
    <mergeCell ref="M53:O53"/>
    <mergeCell ref="F54:G54"/>
    <mergeCell ref="K54:M54"/>
    <mergeCell ref="I55:J55"/>
    <mergeCell ref="M55:O55"/>
    <mergeCell ref="F57:G57"/>
    <mergeCell ref="K57:M57"/>
    <mergeCell ref="I58:J58"/>
    <mergeCell ref="M58:O58"/>
    <mergeCell ref="F59:G59"/>
    <mergeCell ref="K59:M59"/>
    <mergeCell ref="F60:G60"/>
    <mergeCell ref="I60:J60"/>
    <mergeCell ref="K60:L60"/>
    <mergeCell ref="M60:O60"/>
    <mergeCell ref="P60:Q60"/>
    <mergeCell ref="F62:G62"/>
    <mergeCell ref="K62:M62"/>
    <mergeCell ref="I63:J63"/>
    <mergeCell ref="M63:O63"/>
    <mergeCell ref="F65:G65"/>
    <mergeCell ref="K65:M65"/>
    <mergeCell ref="F66:G66"/>
    <mergeCell ref="I66:J66"/>
    <mergeCell ref="K66:L66"/>
    <mergeCell ref="M66:O66"/>
    <mergeCell ref="P66:Q66"/>
    <mergeCell ref="F67:G67"/>
    <mergeCell ref="K67:M67"/>
    <mergeCell ref="D134:F134"/>
    <mergeCell ref="G134:H134"/>
    <mergeCell ref="I134:J134"/>
    <mergeCell ref="O134:P134"/>
    <mergeCell ref="D135:F135"/>
    <mergeCell ref="G135:H135"/>
    <mergeCell ref="I135:J135"/>
    <mergeCell ref="O135:P135"/>
    <mergeCell ref="F86:G86"/>
    <mergeCell ref="K86:M86"/>
    <mergeCell ref="I87:J87"/>
    <mergeCell ref="M87:O87"/>
    <mergeCell ref="I76:J76"/>
    <mergeCell ref="L76:M76"/>
    <mergeCell ref="O76:P76"/>
    <mergeCell ref="I80:J80"/>
    <mergeCell ref="L80:M80"/>
    <mergeCell ref="O80:P80"/>
    <mergeCell ref="F92:G92"/>
    <mergeCell ref="I92:J92"/>
    <mergeCell ref="K92:L92"/>
    <mergeCell ref="M92:O92"/>
    <mergeCell ref="F136:G136"/>
    <mergeCell ref="I136:J136"/>
    <mergeCell ref="L136:M136"/>
    <mergeCell ref="O136:P136"/>
    <mergeCell ref="I137:J137"/>
    <mergeCell ref="L137:M137"/>
    <mergeCell ref="O137:P137"/>
    <mergeCell ref="I138:J138"/>
    <mergeCell ref="L138:M138"/>
    <mergeCell ref="O138:P138"/>
    <mergeCell ref="I139:J139"/>
    <mergeCell ref="L139:M139"/>
    <mergeCell ref="O139:P139"/>
    <mergeCell ref="I140:J140"/>
    <mergeCell ref="L140:M140"/>
    <mergeCell ref="O140:P140"/>
    <mergeCell ref="I144:J144"/>
    <mergeCell ref="L144:M144"/>
    <mergeCell ref="O144:P144"/>
    <mergeCell ref="I149:J149"/>
    <mergeCell ref="M149:O149"/>
    <mergeCell ref="F150:G150"/>
    <mergeCell ref="K150:M150"/>
    <mergeCell ref="I151:J151"/>
    <mergeCell ref="M151:O151"/>
    <mergeCell ref="F153:G153"/>
    <mergeCell ref="K153:M153"/>
    <mergeCell ref="I154:J154"/>
    <mergeCell ref="M154:O154"/>
    <mergeCell ref="F155:G155"/>
    <mergeCell ref="K155:M155"/>
    <mergeCell ref="F156:G156"/>
    <mergeCell ref="I156:J156"/>
    <mergeCell ref="K156:L156"/>
    <mergeCell ref="M156:O156"/>
    <mergeCell ref="P156:Q156"/>
    <mergeCell ref="F158:G158"/>
    <mergeCell ref="K158:M158"/>
    <mergeCell ref="I159:J159"/>
    <mergeCell ref="M159:O159"/>
    <mergeCell ref="F161:G161"/>
    <mergeCell ref="K161:M161"/>
    <mergeCell ref="F162:G162"/>
    <mergeCell ref="I162:J162"/>
    <mergeCell ref="K162:L162"/>
    <mergeCell ref="M162:O162"/>
    <mergeCell ref="P162:Q162"/>
    <mergeCell ref="F163:G163"/>
    <mergeCell ref="K163:M163"/>
    <mergeCell ref="D166:F166"/>
    <mergeCell ref="G166:H166"/>
    <mergeCell ref="I166:J166"/>
    <mergeCell ref="O166:P166"/>
    <mergeCell ref="D167:F167"/>
    <mergeCell ref="G167:H167"/>
    <mergeCell ref="I167:J167"/>
    <mergeCell ref="O167:P167"/>
    <mergeCell ref="F168:G168"/>
    <mergeCell ref="I168:J168"/>
    <mergeCell ref="L168:M168"/>
    <mergeCell ref="O168:P168"/>
    <mergeCell ref="I169:J169"/>
    <mergeCell ref="L169:M169"/>
    <mergeCell ref="O169:P169"/>
    <mergeCell ref="I170:J170"/>
    <mergeCell ref="L170:M170"/>
    <mergeCell ref="O170:P170"/>
    <mergeCell ref="I171:J171"/>
    <mergeCell ref="L171:M171"/>
    <mergeCell ref="O171:P171"/>
    <mergeCell ref="I172:J172"/>
    <mergeCell ref="L172:M172"/>
    <mergeCell ref="O172:P172"/>
    <mergeCell ref="I176:J176"/>
    <mergeCell ref="L176:M176"/>
    <mergeCell ref="O176:P176"/>
    <mergeCell ref="I181:J181"/>
    <mergeCell ref="M181:O181"/>
    <mergeCell ref="F182:G182"/>
    <mergeCell ref="K182:M182"/>
    <mergeCell ref="I183:J183"/>
    <mergeCell ref="M183:O183"/>
    <mergeCell ref="F185:G185"/>
    <mergeCell ref="K185:M185"/>
    <mergeCell ref="I186:J186"/>
    <mergeCell ref="M186:O186"/>
    <mergeCell ref="F187:G187"/>
    <mergeCell ref="K187:M187"/>
    <mergeCell ref="F188:G188"/>
    <mergeCell ref="I188:J188"/>
    <mergeCell ref="K188:L188"/>
    <mergeCell ref="M188:O188"/>
    <mergeCell ref="P188:Q188"/>
    <mergeCell ref="F190:G190"/>
    <mergeCell ref="K190:M190"/>
    <mergeCell ref="I191:J191"/>
    <mergeCell ref="M191:O191"/>
    <mergeCell ref="F193:G193"/>
    <mergeCell ref="K193:M193"/>
    <mergeCell ref="F194:G194"/>
    <mergeCell ref="I194:J194"/>
    <mergeCell ref="K194:L194"/>
    <mergeCell ref="M194:O194"/>
    <mergeCell ref="P194:Q194"/>
    <mergeCell ref="F195:G195"/>
    <mergeCell ref="K195:M195"/>
    <mergeCell ref="D326:F326"/>
    <mergeCell ref="G326:H326"/>
    <mergeCell ref="I326:J326"/>
    <mergeCell ref="O326:P326"/>
    <mergeCell ref="D327:F327"/>
    <mergeCell ref="G327:H327"/>
    <mergeCell ref="I327:J327"/>
    <mergeCell ref="O327:P327"/>
    <mergeCell ref="L268:M268"/>
    <mergeCell ref="O268:P268"/>
    <mergeCell ref="I272:J272"/>
    <mergeCell ref="L272:M272"/>
    <mergeCell ref="O272:P272"/>
    <mergeCell ref="I277:J277"/>
    <mergeCell ref="M277:O277"/>
    <mergeCell ref="F278:G278"/>
    <mergeCell ref="K278:M278"/>
    <mergeCell ref="I279:J279"/>
    <mergeCell ref="M279:O279"/>
    <mergeCell ref="F281:G281"/>
    <mergeCell ref="K281:M281"/>
    <mergeCell ref="I282:J282"/>
    <mergeCell ref="F328:G328"/>
    <mergeCell ref="I328:J328"/>
    <mergeCell ref="L328:M328"/>
    <mergeCell ref="O328:P328"/>
    <mergeCell ref="I329:J329"/>
    <mergeCell ref="L329:M329"/>
    <mergeCell ref="O329:P329"/>
    <mergeCell ref="I330:J330"/>
    <mergeCell ref="L330:M330"/>
    <mergeCell ref="O330:P330"/>
    <mergeCell ref="I331:J331"/>
    <mergeCell ref="L331:M331"/>
    <mergeCell ref="O331:P331"/>
    <mergeCell ref="I332:J332"/>
    <mergeCell ref="L332:M332"/>
    <mergeCell ref="O332:P332"/>
    <mergeCell ref="I336:J336"/>
    <mergeCell ref="L336:M336"/>
    <mergeCell ref="O336:P336"/>
    <mergeCell ref="I341:J341"/>
    <mergeCell ref="M341:O341"/>
    <mergeCell ref="F342:G342"/>
    <mergeCell ref="K342:M342"/>
    <mergeCell ref="I343:J343"/>
    <mergeCell ref="M343:O343"/>
    <mergeCell ref="F345:G345"/>
    <mergeCell ref="K345:M345"/>
    <mergeCell ref="I346:J346"/>
    <mergeCell ref="M346:O346"/>
    <mergeCell ref="F347:G347"/>
    <mergeCell ref="K347:M347"/>
    <mergeCell ref="F348:G348"/>
    <mergeCell ref="I348:J348"/>
    <mergeCell ref="K348:L348"/>
    <mergeCell ref="M348:O348"/>
    <mergeCell ref="P348:Q348"/>
    <mergeCell ref="F350:G350"/>
    <mergeCell ref="K350:M350"/>
    <mergeCell ref="I351:J351"/>
    <mergeCell ref="M351:O351"/>
    <mergeCell ref="F353:G353"/>
    <mergeCell ref="K353:M353"/>
    <mergeCell ref="F354:G354"/>
    <mergeCell ref="I354:J354"/>
    <mergeCell ref="K354:L354"/>
    <mergeCell ref="M354:O354"/>
    <mergeCell ref="P354:Q354"/>
    <mergeCell ref="F355:G355"/>
    <mergeCell ref="K355:M355"/>
    <mergeCell ref="D358:F358"/>
    <mergeCell ref="G358:H358"/>
    <mergeCell ref="I358:J358"/>
    <mergeCell ref="O358:P358"/>
    <mergeCell ref="D359:F359"/>
    <mergeCell ref="G359:H359"/>
    <mergeCell ref="I359:J359"/>
    <mergeCell ref="O359:P359"/>
    <mergeCell ref="F360:G360"/>
    <mergeCell ref="I360:J360"/>
    <mergeCell ref="L360:M360"/>
    <mergeCell ref="O360:P360"/>
    <mergeCell ref="I361:J361"/>
    <mergeCell ref="L361:M361"/>
    <mergeCell ref="O361:P361"/>
    <mergeCell ref="I362:J362"/>
    <mergeCell ref="L362:M362"/>
    <mergeCell ref="O362:P362"/>
    <mergeCell ref="I363:J363"/>
    <mergeCell ref="L363:M363"/>
    <mergeCell ref="O363:P363"/>
    <mergeCell ref="I364:J364"/>
    <mergeCell ref="L364:M364"/>
    <mergeCell ref="O364:P364"/>
    <mergeCell ref="I368:J368"/>
    <mergeCell ref="L368:M368"/>
    <mergeCell ref="O368:P368"/>
    <mergeCell ref="I373:J373"/>
    <mergeCell ref="M373:O373"/>
    <mergeCell ref="F374:G374"/>
    <mergeCell ref="K374:M374"/>
    <mergeCell ref="I375:J375"/>
    <mergeCell ref="M375:O375"/>
    <mergeCell ref="F377:G377"/>
    <mergeCell ref="K377:M377"/>
    <mergeCell ref="I378:J378"/>
    <mergeCell ref="M378:O378"/>
    <mergeCell ref="F379:G379"/>
    <mergeCell ref="K379:M379"/>
    <mergeCell ref="F380:G380"/>
    <mergeCell ref="I380:J380"/>
    <mergeCell ref="K380:L380"/>
    <mergeCell ref="M380:O380"/>
    <mergeCell ref="P380:Q380"/>
    <mergeCell ref="F382:G382"/>
    <mergeCell ref="K382:M382"/>
    <mergeCell ref="I383:J383"/>
    <mergeCell ref="M383:O383"/>
    <mergeCell ref="F385:G385"/>
    <mergeCell ref="K385:M385"/>
    <mergeCell ref="F386:G386"/>
    <mergeCell ref="I386:J386"/>
    <mergeCell ref="K386:L386"/>
    <mergeCell ref="M386:O386"/>
    <mergeCell ref="P386:Q386"/>
    <mergeCell ref="F387:G387"/>
    <mergeCell ref="K387:M387"/>
    <mergeCell ref="D262:F262"/>
    <mergeCell ref="G262:H262"/>
    <mergeCell ref="I262:J262"/>
    <mergeCell ref="O262:P262"/>
    <mergeCell ref="D263:F263"/>
    <mergeCell ref="G263:H263"/>
    <mergeCell ref="I263:J263"/>
    <mergeCell ref="O263:P263"/>
    <mergeCell ref="F264:G264"/>
    <mergeCell ref="I264:J264"/>
    <mergeCell ref="L264:M264"/>
    <mergeCell ref="O264:P264"/>
    <mergeCell ref="I265:J265"/>
    <mergeCell ref="L265:M265"/>
    <mergeCell ref="O265:P265"/>
    <mergeCell ref="I266:J266"/>
    <mergeCell ref="L266:M266"/>
    <mergeCell ref="O266:P266"/>
    <mergeCell ref="I267:J267"/>
    <mergeCell ref="L267:M267"/>
    <mergeCell ref="O267:P267"/>
    <mergeCell ref="I268:J268"/>
    <mergeCell ref="M282:O282"/>
    <mergeCell ref="F283:G283"/>
    <mergeCell ref="K283:M283"/>
    <mergeCell ref="F284:G284"/>
    <mergeCell ref="I284:J284"/>
    <mergeCell ref="K284:L284"/>
    <mergeCell ref="M284:O284"/>
    <mergeCell ref="P284:Q284"/>
    <mergeCell ref="F286:G286"/>
    <mergeCell ref="K286:M286"/>
    <mergeCell ref="I287:J287"/>
    <mergeCell ref="M287:O287"/>
    <mergeCell ref="F289:G289"/>
    <mergeCell ref="K289:M289"/>
    <mergeCell ref="F290:G290"/>
    <mergeCell ref="I290:J290"/>
    <mergeCell ref="K290:L290"/>
    <mergeCell ref="M290:O290"/>
    <mergeCell ref="P290:Q290"/>
    <mergeCell ref="F291:G291"/>
    <mergeCell ref="K291:M291"/>
    <mergeCell ref="D294:F294"/>
    <mergeCell ref="G294:H294"/>
    <mergeCell ref="I294:J294"/>
    <mergeCell ref="O294:P294"/>
    <mergeCell ref="D295:F295"/>
    <mergeCell ref="G295:H295"/>
    <mergeCell ref="I295:J295"/>
    <mergeCell ref="O295:P295"/>
    <mergeCell ref="F296:G296"/>
    <mergeCell ref="I296:J296"/>
    <mergeCell ref="L296:M296"/>
    <mergeCell ref="O296:P296"/>
    <mergeCell ref="I297:J297"/>
    <mergeCell ref="L297:M297"/>
    <mergeCell ref="O297:P297"/>
    <mergeCell ref="I298:J298"/>
    <mergeCell ref="L298:M298"/>
    <mergeCell ref="O298:P298"/>
    <mergeCell ref="I299:J299"/>
    <mergeCell ref="L299:M299"/>
    <mergeCell ref="O299:P299"/>
    <mergeCell ref="I300:J300"/>
    <mergeCell ref="L300:M300"/>
    <mergeCell ref="O300:P300"/>
    <mergeCell ref="I304:J304"/>
    <mergeCell ref="L304:M304"/>
    <mergeCell ref="O304:P304"/>
    <mergeCell ref="I309:J309"/>
    <mergeCell ref="M309:O309"/>
    <mergeCell ref="F310:G310"/>
    <mergeCell ref="K310:M310"/>
    <mergeCell ref="I311:J311"/>
    <mergeCell ref="M311:O311"/>
    <mergeCell ref="F313:G313"/>
    <mergeCell ref="K313:M313"/>
    <mergeCell ref="I314:J314"/>
    <mergeCell ref="M314:O314"/>
    <mergeCell ref="F315:G315"/>
    <mergeCell ref="K315:M315"/>
    <mergeCell ref="F316:G316"/>
    <mergeCell ref="I316:J316"/>
    <mergeCell ref="K316:L316"/>
    <mergeCell ref="M316:O316"/>
    <mergeCell ref="P316:Q316"/>
    <mergeCell ref="F318:G318"/>
    <mergeCell ref="K318:M318"/>
    <mergeCell ref="I319:J319"/>
    <mergeCell ref="M319:O319"/>
    <mergeCell ref="F321:G321"/>
    <mergeCell ref="K321:M321"/>
    <mergeCell ref="F322:G322"/>
    <mergeCell ref="I322:J322"/>
    <mergeCell ref="K322:L322"/>
    <mergeCell ref="M322:O322"/>
    <mergeCell ref="P322:Q322"/>
    <mergeCell ref="F323:G323"/>
    <mergeCell ref="K323:M323"/>
    <mergeCell ref="D198:F198"/>
    <mergeCell ref="G198:H198"/>
    <mergeCell ref="I198:J198"/>
    <mergeCell ref="O198:P198"/>
    <mergeCell ref="D199:F199"/>
    <mergeCell ref="G199:H199"/>
    <mergeCell ref="I199:J199"/>
    <mergeCell ref="O199:P199"/>
    <mergeCell ref="F200:G200"/>
    <mergeCell ref="I200:J200"/>
    <mergeCell ref="L200:M200"/>
    <mergeCell ref="O200:P200"/>
    <mergeCell ref="I201:J201"/>
    <mergeCell ref="L201:M201"/>
    <mergeCell ref="O201:P201"/>
    <mergeCell ref="I202:J202"/>
    <mergeCell ref="L202:M202"/>
    <mergeCell ref="O202:P202"/>
    <mergeCell ref="I203:J203"/>
    <mergeCell ref="L203:M203"/>
    <mergeCell ref="O203:P203"/>
    <mergeCell ref="I204:J204"/>
    <mergeCell ref="L204:M204"/>
    <mergeCell ref="O204:P204"/>
    <mergeCell ref="I208:J208"/>
    <mergeCell ref="L208:M208"/>
    <mergeCell ref="O208:P208"/>
    <mergeCell ref="I213:J213"/>
    <mergeCell ref="M213:O213"/>
    <mergeCell ref="F214:G214"/>
    <mergeCell ref="K214:M214"/>
    <mergeCell ref="I215:J215"/>
    <mergeCell ref="M215:O215"/>
    <mergeCell ref="F217:G217"/>
    <mergeCell ref="K217:M217"/>
    <mergeCell ref="I218:J218"/>
    <mergeCell ref="M218:O218"/>
    <mergeCell ref="F219:G219"/>
    <mergeCell ref="K219:M219"/>
    <mergeCell ref="F220:G220"/>
    <mergeCell ref="I220:J220"/>
    <mergeCell ref="K220:L220"/>
    <mergeCell ref="M220:O220"/>
    <mergeCell ref="P220:Q220"/>
    <mergeCell ref="F222:G222"/>
    <mergeCell ref="K222:M222"/>
    <mergeCell ref="I223:J223"/>
    <mergeCell ref="M223:O223"/>
    <mergeCell ref="F225:G225"/>
    <mergeCell ref="K225:M225"/>
    <mergeCell ref="F226:G226"/>
    <mergeCell ref="I226:J226"/>
    <mergeCell ref="K226:L226"/>
    <mergeCell ref="M226:O226"/>
    <mergeCell ref="P226:Q226"/>
    <mergeCell ref="F227:G227"/>
    <mergeCell ref="K227:M227"/>
    <mergeCell ref="D230:F230"/>
    <mergeCell ref="G230:H230"/>
    <mergeCell ref="I230:J230"/>
    <mergeCell ref="O230:P230"/>
    <mergeCell ref="D231:F231"/>
    <mergeCell ref="G231:H231"/>
    <mergeCell ref="I231:J231"/>
    <mergeCell ref="O231:P231"/>
    <mergeCell ref="F232:G232"/>
    <mergeCell ref="I232:J232"/>
    <mergeCell ref="L232:M232"/>
    <mergeCell ref="O232:P232"/>
    <mergeCell ref="I233:J233"/>
    <mergeCell ref="L233:M233"/>
    <mergeCell ref="O233:P233"/>
    <mergeCell ref="I234:J234"/>
    <mergeCell ref="L234:M234"/>
    <mergeCell ref="O234:P234"/>
    <mergeCell ref="I235:J235"/>
    <mergeCell ref="L235:M235"/>
    <mergeCell ref="O235:P235"/>
    <mergeCell ref="I236:J236"/>
    <mergeCell ref="L236:M236"/>
    <mergeCell ref="O236:P236"/>
    <mergeCell ref="I240:J240"/>
    <mergeCell ref="L240:M240"/>
    <mergeCell ref="O240:P240"/>
    <mergeCell ref="I245:J245"/>
    <mergeCell ref="M245:O245"/>
    <mergeCell ref="F246:G246"/>
    <mergeCell ref="K246:M246"/>
    <mergeCell ref="I247:J247"/>
    <mergeCell ref="M247:O247"/>
    <mergeCell ref="F249:G249"/>
    <mergeCell ref="K249:M249"/>
    <mergeCell ref="I250:J250"/>
    <mergeCell ref="M250:O250"/>
    <mergeCell ref="P258:Q258"/>
    <mergeCell ref="F251:G251"/>
    <mergeCell ref="K251:M251"/>
    <mergeCell ref="F252:G252"/>
    <mergeCell ref="I252:J252"/>
    <mergeCell ref="K252:L252"/>
    <mergeCell ref="M252:O252"/>
    <mergeCell ref="P252:Q252"/>
    <mergeCell ref="F254:G254"/>
    <mergeCell ref="K254:M254"/>
    <mergeCell ref="F259:G259"/>
    <mergeCell ref="K259:M259"/>
    <mergeCell ref="I255:J255"/>
    <mergeCell ref="M255:O255"/>
    <mergeCell ref="F257:G257"/>
    <mergeCell ref="K257:M257"/>
    <mergeCell ref="F258:G258"/>
    <mergeCell ref="I258:J258"/>
    <mergeCell ref="K258:L258"/>
    <mergeCell ref="M258:O258"/>
  </mergeCells>
  <conditionalFormatting sqref="F27:G27">
    <cfRule type="expression" dxfId="119" priority="100">
      <formula>(E27/E22)&lt;0</formula>
    </cfRule>
  </conditionalFormatting>
  <conditionalFormatting sqref="F33:G33">
    <cfRule type="expression" dxfId="118" priority="97">
      <formula>(E33/E22)&lt;0</formula>
    </cfRule>
  </conditionalFormatting>
  <conditionalFormatting sqref="F60:G60">
    <cfRule type="expression" dxfId="117" priority="94">
      <formula>(E60/E55)&lt;0</formula>
    </cfRule>
  </conditionalFormatting>
  <conditionalFormatting sqref="F66:G66">
    <cfRule type="expression" dxfId="116" priority="91">
      <formula>(E66/E55)&lt;0</formula>
    </cfRule>
  </conditionalFormatting>
  <conditionalFormatting sqref="F92:G92">
    <cfRule type="expression" dxfId="115" priority="82">
      <formula>(E92/E87)&lt;0</formula>
    </cfRule>
  </conditionalFormatting>
  <conditionalFormatting sqref="F98:G98">
    <cfRule type="expression" dxfId="114" priority="79">
      <formula>(E98/E87)&lt;0</formula>
    </cfRule>
  </conditionalFormatting>
  <conditionalFormatting sqref="F124:G124">
    <cfRule type="expression" dxfId="113" priority="76">
      <formula>(E124/E119)&lt;0</formula>
    </cfRule>
  </conditionalFormatting>
  <conditionalFormatting sqref="F130:G130">
    <cfRule type="expression" dxfId="112" priority="73">
      <formula>(E130/E119)&lt;0</formula>
    </cfRule>
  </conditionalFormatting>
  <conditionalFormatting sqref="F156:G156">
    <cfRule type="expression" dxfId="111" priority="70">
      <formula>(E156/E151)&lt;0</formula>
    </cfRule>
  </conditionalFormatting>
  <conditionalFormatting sqref="F162:G162">
    <cfRule type="expression" dxfId="110" priority="67">
      <formula>(E162/E151)&lt;0</formula>
    </cfRule>
  </conditionalFormatting>
  <conditionalFormatting sqref="F188:G188">
    <cfRule type="expression" dxfId="109" priority="64">
      <formula>(E188/E183)&lt;0</formula>
    </cfRule>
  </conditionalFormatting>
  <conditionalFormatting sqref="F194:G194">
    <cfRule type="expression" dxfId="108" priority="61">
      <formula>(E194/E183)&lt;0</formula>
    </cfRule>
  </conditionalFormatting>
  <conditionalFormatting sqref="F220:G220">
    <cfRule type="expression" dxfId="107" priority="58">
      <formula>(E220/E215)&lt;0</formula>
    </cfRule>
  </conditionalFormatting>
  <conditionalFormatting sqref="F226:G226">
    <cfRule type="expression" dxfId="106" priority="55">
      <formula>(E226/E215)&lt;0</formula>
    </cfRule>
  </conditionalFormatting>
  <conditionalFormatting sqref="F252:G252">
    <cfRule type="expression" dxfId="105" priority="52">
      <formula>(E252/E247)&lt;0</formula>
    </cfRule>
  </conditionalFormatting>
  <conditionalFormatting sqref="F258:G258">
    <cfRule type="expression" dxfId="104" priority="49">
      <formula>(E258/E247)&lt;0</formula>
    </cfRule>
  </conditionalFormatting>
  <conditionalFormatting sqref="F284:G284">
    <cfRule type="expression" dxfId="103" priority="46">
      <formula>(E284/E279)&lt;0</formula>
    </cfRule>
  </conditionalFormatting>
  <conditionalFormatting sqref="F290:G290">
    <cfRule type="expression" dxfId="102" priority="43">
      <formula>(E290/E279)&lt;0</formula>
    </cfRule>
  </conditionalFormatting>
  <conditionalFormatting sqref="F316:G316">
    <cfRule type="expression" dxfId="101" priority="40">
      <formula>(E316/E311)&lt;0</formula>
    </cfRule>
  </conditionalFormatting>
  <conditionalFormatting sqref="F322:G322">
    <cfRule type="expression" dxfId="100" priority="37">
      <formula>(E322/E311)&lt;0</formula>
    </cfRule>
  </conditionalFormatting>
  <conditionalFormatting sqref="F348:G348">
    <cfRule type="expression" dxfId="99" priority="34">
      <formula>(E348/E343)&lt;0</formula>
    </cfRule>
  </conditionalFormatting>
  <conditionalFormatting sqref="F354:G354">
    <cfRule type="expression" dxfId="98" priority="31">
      <formula>(E354/E343)&lt;0</formula>
    </cfRule>
  </conditionalFormatting>
  <conditionalFormatting sqref="F380:G380">
    <cfRule type="expression" dxfId="97" priority="28">
      <formula>(E380/E375)&lt;0</formula>
    </cfRule>
  </conditionalFormatting>
  <conditionalFormatting sqref="F386:G386">
    <cfRule type="expression" dxfId="96" priority="25">
      <formula>(E386/E375)&lt;0</formula>
    </cfRule>
  </conditionalFormatting>
  <conditionalFormatting sqref="F412:G412">
    <cfRule type="expression" dxfId="95" priority="14">
      <formula>(E412/E407)&lt;0</formula>
    </cfRule>
  </conditionalFormatting>
  <conditionalFormatting sqref="F418:G418">
    <cfRule type="expression" dxfId="94" priority="11">
      <formula>(E418/E407)&lt;0</formula>
    </cfRule>
  </conditionalFormatting>
  <conditionalFormatting sqref="F444:G444">
    <cfRule type="expression" dxfId="93" priority="6">
      <formula>(E444/E439)&lt;0</formula>
    </cfRule>
  </conditionalFormatting>
  <conditionalFormatting sqref="F450:G450">
    <cfRule type="expression" dxfId="92" priority="3">
      <formula>(E450/E439)&lt;0</formula>
    </cfRule>
  </conditionalFormatting>
  <conditionalFormatting sqref="F476:G476">
    <cfRule type="expression" dxfId="91" priority="22">
      <formula>(E476/E471)&lt;0</formula>
    </cfRule>
  </conditionalFormatting>
  <conditionalFormatting sqref="F482:G482">
    <cfRule type="expression" dxfId="90" priority="19">
      <formula>(E482/E471)&lt;0</formula>
    </cfRule>
  </conditionalFormatting>
  <conditionalFormatting sqref="K27:L27">
    <cfRule type="expression" dxfId="89" priority="99">
      <formula>(I27/I22)&lt;0</formula>
    </cfRule>
  </conditionalFormatting>
  <conditionalFormatting sqref="K33:L33">
    <cfRule type="expression" dxfId="88" priority="96">
      <formula>(I33/I22)&lt;0</formula>
    </cfRule>
  </conditionalFormatting>
  <conditionalFormatting sqref="K60:L60">
    <cfRule type="expression" dxfId="87" priority="93">
      <formula>(I60/I55)&lt;0</formula>
    </cfRule>
  </conditionalFormatting>
  <conditionalFormatting sqref="K66:L66">
    <cfRule type="expression" dxfId="86" priority="90">
      <formula>(I66/I55)&lt;0</formula>
    </cfRule>
  </conditionalFormatting>
  <conditionalFormatting sqref="K92:L92">
    <cfRule type="expression" dxfId="85" priority="81">
      <formula>(I92/I87)&lt;0</formula>
    </cfRule>
  </conditionalFormatting>
  <conditionalFormatting sqref="K98:L98">
    <cfRule type="expression" dxfId="84" priority="78">
      <formula>(I98/I87)&lt;0</formula>
    </cfRule>
  </conditionalFormatting>
  <conditionalFormatting sqref="K124:L124">
    <cfRule type="expression" dxfId="83" priority="75">
      <formula>(I124/I119)&lt;0</formula>
    </cfRule>
  </conditionalFormatting>
  <conditionalFormatting sqref="K130:L130">
    <cfRule type="expression" dxfId="82" priority="72">
      <formula>(I130/I119)&lt;0</formula>
    </cfRule>
  </conditionalFormatting>
  <conditionalFormatting sqref="K156:L156">
    <cfRule type="expression" dxfId="81" priority="69">
      <formula>(I156/I151)&lt;0</formula>
    </cfRule>
  </conditionalFormatting>
  <conditionalFormatting sqref="K162:L162">
    <cfRule type="expression" dxfId="80" priority="66">
      <formula>(I162/I151)&lt;0</formula>
    </cfRule>
  </conditionalFormatting>
  <conditionalFormatting sqref="K188:L188">
    <cfRule type="expression" dxfId="79" priority="63">
      <formula>(I188/I183)&lt;0</formula>
    </cfRule>
  </conditionalFormatting>
  <conditionalFormatting sqref="K194:L194">
    <cfRule type="expression" dxfId="78" priority="60">
      <formula>(I194/I183)&lt;0</formula>
    </cfRule>
  </conditionalFormatting>
  <conditionalFormatting sqref="K220:L220">
    <cfRule type="expression" dxfId="77" priority="57">
      <formula>(I220/I215)&lt;0</formula>
    </cfRule>
  </conditionalFormatting>
  <conditionalFormatting sqref="K226:L226">
    <cfRule type="expression" dxfId="76" priority="54">
      <formula>(I226/I215)&lt;0</formula>
    </cfRule>
  </conditionalFormatting>
  <conditionalFormatting sqref="K252:L252">
    <cfRule type="expression" dxfId="75" priority="51">
      <formula>(I252/I247)&lt;0</formula>
    </cfRule>
  </conditionalFormatting>
  <conditionalFormatting sqref="K258:L258">
    <cfRule type="expression" dxfId="74" priority="48">
      <formula>(I258/I247)&lt;0</formula>
    </cfRule>
  </conditionalFormatting>
  <conditionalFormatting sqref="K284:L284">
    <cfRule type="expression" dxfId="73" priority="45">
      <formula>(I284/I279)&lt;0</formula>
    </cfRule>
  </conditionalFormatting>
  <conditionalFormatting sqref="K290:L290">
    <cfRule type="expression" dxfId="72" priority="42">
      <formula>(I290/I279)&lt;0</formula>
    </cfRule>
  </conditionalFormatting>
  <conditionalFormatting sqref="K316:L316">
    <cfRule type="expression" dxfId="71" priority="39">
      <formula>(I316/I311)&lt;0</formula>
    </cfRule>
  </conditionalFormatting>
  <conditionalFormatting sqref="K322:L322">
    <cfRule type="expression" dxfId="70" priority="36">
      <formula>(I322/I311)&lt;0</formula>
    </cfRule>
  </conditionalFormatting>
  <conditionalFormatting sqref="K348:L348">
    <cfRule type="expression" dxfId="69" priority="33">
      <formula>(I348/I343)&lt;0</formula>
    </cfRule>
  </conditionalFormatting>
  <conditionalFormatting sqref="K354:L354">
    <cfRule type="expression" dxfId="68" priority="30">
      <formula>(I354/I343)&lt;0</formula>
    </cfRule>
  </conditionalFormatting>
  <conditionalFormatting sqref="K380:L380">
    <cfRule type="expression" dxfId="67" priority="27">
      <formula>(I380/I375)&lt;0</formula>
    </cfRule>
  </conditionalFormatting>
  <conditionalFormatting sqref="K386:L386">
    <cfRule type="expression" dxfId="66" priority="24">
      <formula>(I386/I375)&lt;0</formula>
    </cfRule>
  </conditionalFormatting>
  <conditionalFormatting sqref="K412:L412">
    <cfRule type="expression" dxfId="65" priority="13">
      <formula>(I412/I407)&lt;0</formula>
    </cfRule>
  </conditionalFormatting>
  <conditionalFormatting sqref="K418:L418">
    <cfRule type="expression" dxfId="64" priority="10">
      <formula>(I418/I407)&lt;0</formula>
    </cfRule>
  </conditionalFormatting>
  <conditionalFormatting sqref="K444:L444">
    <cfRule type="expression" dxfId="63" priority="5">
      <formula>(I444/I439)&lt;0</formula>
    </cfRule>
  </conditionalFormatting>
  <conditionalFormatting sqref="K450:L450">
    <cfRule type="expression" dxfId="62" priority="2">
      <formula>(I450/I439)&lt;0</formula>
    </cfRule>
  </conditionalFormatting>
  <conditionalFormatting sqref="K476:L476">
    <cfRule type="expression" dxfId="61" priority="21">
      <formula>(I476/I471)&lt;0</formula>
    </cfRule>
  </conditionalFormatting>
  <conditionalFormatting sqref="K482:L482">
    <cfRule type="expression" dxfId="60" priority="18">
      <formula>(I482/I471)&lt;0</formula>
    </cfRule>
  </conditionalFormatting>
  <conditionalFormatting sqref="L5:N5">
    <cfRule type="expression" dxfId="59" priority="138">
      <formula>O7&lt;&gt;YEAR_3</formula>
    </cfRule>
  </conditionalFormatting>
  <conditionalFormatting sqref="L38:N38">
    <cfRule type="expression" dxfId="58" priority="130">
      <formula>O40&lt;&gt;YEAR_3</formula>
    </cfRule>
  </conditionalFormatting>
  <conditionalFormatting sqref="L70:N70">
    <cfRule type="expression" dxfId="57" priority="136">
      <formula>O72&lt;&gt;YEAR_3</formula>
    </cfRule>
  </conditionalFormatting>
  <conditionalFormatting sqref="L102:N102">
    <cfRule type="expression" dxfId="56" priority="134">
      <formula>O104&lt;&gt;YEAR_3</formula>
    </cfRule>
  </conditionalFormatting>
  <conditionalFormatting sqref="L134:N134">
    <cfRule type="expression" dxfId="55" priority="128">
      <formula>O136&lt;&gt;YEAR_3</formula>
    </cfRule>
  </conditionalFormatting>
  <conditionalFormatting sqref="L166:N166">
    <cfRule type="expression" dxfId="54" priority="126">
      <formula>O168&lt;&gt;YEAR_3</formula>
    </cfRule>
  </conditionalFormatting>
  <conditionalFormatting sqref="L198:N198">
    <cfRule type="expression" dxfId="53" priority="116">
      <formula>O200&lt;&gt;YEAR_3</formula>
    </cfRule>
  </conditionalFormatting>
  <conditionalFormatting sqref="L230:N230">
    <cfRule type="expression" dxfId="52" priority="114">
      <formula>O232&lt;&gt;YEAR_3</formula>
    </cfRule>
  </conditionalFormatting>
  <conditionalFormatting sqref="L262:N262">
    <cfRule type="expression" dxfId="51" priority="120">
      <formula>O264&lt;&gt;YEAR_3</formula>
    </cfRule>
  </conditionalFormatting>
  <conditionalFormatting sqref="L294:N294">
    <cfRule type="expression" dxfId="50" priority="118">
      <formula>O296&lt;&gt;YEAR_3</formula>
    </cfRule>
  </conditionalFormatting>
  <conditionalFormatting sqref="L326:N326">
    <cfRule type="expression" dxfId="49" priority="124">
      <formula>O328&lt;&gt;YEAR_3</formula>
    </cfRule>
  </conditionalFormatting>
  <conditionalFormatting sqref="L358:N358">
    <cfRule type="expression" dxfId="48" priority="122">
      <formula>O360&lt;&gt;YEAR_3</formula>
    </cfRule>
  </conditionalFormatting>
  <conditionalFormatting sqref="L390:N390">
    <cfRule type="expression" dxfId="47" priority="16">
      <formula>O392&lt;&gt;YEAR_3</formula>
    </cfRule>
  </conditionalFormatting>
  <conditionalFormatting sqref="L422:N422">
    <cfRule type="expression" dxfId="46" priority="8">
      <formula>O424&lt;&gt;YEAR_3</formula>
    </cfRule>
  </conditionalFormatting>
  <conditionalFormatting sqref="L454:N454">
    <cfRule type="expression" dxfId="45" priority="132">
      <formula>O456&lt;&gt;YEAR_3</formula>
    </cfRule>
  </conditionalFormatting>
  <conditionalFormatting sqref="O5:P5">
    <cfRule type="expression" dxfId="44" priority="137">
      <formula>O7&lt;&gt;YEAR_3</formula>
    </cfRule>
  </conditionalFormatting>
  <conditionalFormatting sqref="O38:P38">
    <cfRule type="expression" dxfId="43" priority="112">
      <formula>O40&lt;&gt;YEAR_3</formula>
    </cfRule>
  </conditionalFormatting>
  <conditionalFormatting sqref="O70:P70">
    <cfRule type="expression" dxfId="42" priority="111">
      <formula>O72&lt;&gt;YEAR_3</formula>
    </cfRule>
  </conditionalFormatting>
  <conditionalFormatting sqref="O102:P102">
    <cfRule type="expression" dxfId="41" priority="110">
      <formula>O104&lt;&gt;YEAR_3</formula>
    </cfRule>
  </conditionalFormatting>
  <conditionalFormatting sqref="O134:P134">
    <cfRule type="expression" dxfId="40" priority="109">
      <formula>O136&lt;&gt;YEAR_3</formula>
    </cfRule>
  </conditionalFormatting>
  <conditionalFormatting sqref="O166:P166">
    <cfRule type="expression" dxfId="39" priority="108">
      <formula>O168&lt;&gt;YEAR_3</formula>
    </cfRule>
  </conditionalFormatting>
  <conditionalFormatting sqref="O198:P198">
    <cfRule type="expression" dxfId="38" priority="107">
      <formula>O200&lt;&gt;YEAR_3</formula>
    </cfRule>
  </conditionalFormatting>
  <conditionalFormatting sqref="O230:P230">
    <cfRule type="expression" dxfId="37" priority="106">
      <formula>O232&lt;&gt;YEAR_3</formula>
    </cfRule>
  </conditionalFormatting>
  <conditionalFormatting sqref="O262:P262">
    <cfRule type="expression" dxfId="36" priority="105">
      <formula>O264&lt;&gt;YEAR_3</formula>
    </cfRule>
  </conditionalFormatting>
  <conditionalFormatting sqref="O294:P294">
    <cfRule type="expression" dxfId="35" priority="104">
      <formula>O296&lt;&gt;YEAR_3</formula>
    </cfRule>
  </conditionalFormatting>
  <conditionalFormatting sqref="O326:P326">
    <cfRule type="expression" dxfId="34" priority="103">
      <formula>O328&lt;&gt;YEAR_3</formula>
    </cfRule>
  </conditionalFormatting>
  <conditionalFormatting sqref="O358:P358">
    <cfRule type="expression" dxfId="33" priority="102">
      <formula>O360&lt;&gt;YEAR_3</formula>
    </cfRule>
  </conditionalFormatting>
  <conditionalFormatting sqref="O390:P390">
    <cfRule type="expression" dxfId="32" priority="15">
      <formula>O392&lt;&gt;YEAR_3</formula>
    </cfRule>
  </conditionalFormatting>
  <conditionalFormatting sqref="O422:P422">
    <cfRule type="expression" dxfId="31" priority="7">
      <formula>O424&lt;&gt;YEAR_3</formula>
    </cfRule>
  </conditionalFormatting>
  <conditionalFormatting sqref="O454:P454">
    <cfRule type="expression" dxfId="30" priority="101">
      <formula>O456&lt;&gt;YEAR_3</formula>
    </cfRule>
  </conditionalFormatting>
  <conditionalFormatting sqref="P27:Q27">
    <cfRule type="expression" dxfId="29" priority="98">
      <formula>(M27/M22)&lt;0</formula>
    </cfRule>
  </conditionalFormatting>
  <conditionalFormatting sqref="P33:Q33">
    <cfRule type="expression" dxfId="28" priority="95">
      <formula>(M33/M22)&lt;0</formula>
    </cfRule>
  </conditionalFormatting>
  <conditionalFormatting sqref="P60:Q60">
    <cfRule type="expression" dxfId="27" priority="92">
      <formula>(M60/M55)&lt;0</formula>
    </cfRule>
  </conditionalFormatting>
  <conditionalFormatting sqref="P66:Q66">
    <cfRule type="expression" dxfId="26" priority="89">
      <formula>(M66/M55)&lt;0</formula>
    </cfRule>
  </conditionalFormatting>
  <conditionalFormatting sqref="P92:Q92">
    <cfRule type="expression" dxfId="25" priority="80">
      <formula>(M92/M87)&lt;0</formula>
    </cfRule>
  </conditionalFormatting>
  <conditionalFormatting sqref="P98:Q98">
    <cfRule type="expression" dxfId="24" priority="77">
      <formula>(M98/M87)&lt;0</formula>
    </cfRule>
  </conditionalFormatting>
  <conditionalFormatting sqref="P124:Q124">
    <cfRule type="expression" dxfId="23" priority="74">
      <formula>(M124/M119)&lt;0</formula>
    </cfRule>
  </conditionalFormatting>
  <conditionalFormatting sqref="P130:Q130">
    <cfRule type="expression" dxfId="22" priority="71">
      <formula>(M130/M119)&lt;0</formula>
    </cfRule>
  </conditionalFormatting>
  <conditionalFormatting sqref="P156:Q156">
    <cfRule type="expression" dxfId="21" priority="68">
      <formula>(M156/M151)&lt;0</formula>
    </cfRule>
  </conditionalFormatting>
  <conditionalFormatting sqref="P162:Q162">
    <cfRule type="expression" dxfId="20" priority="65">
      <formula>(M162/M151)&lt;0</formula>
    </cfRule>
  </conditionalFormatting>
  <conditionalFormatting sqref="P188:Q188">
    <cfRule type="expression" dxfId="19" priority="62">
      <formula>(M188/M183)&lt;0</formula>
    </cfRule>
  </conditionalFormatting>
  <conditionalFormatting sqref="P194:Q194">
    <cfRule type="expression" dxfId="18" priority="59">
      <formula>(M194/M183)&lt;0</formula>
    </cfRule>
  </conditionalFormatting>
  <conditionalFormatting sqref="P220:Q220">
    <cfRule type="expression" dxfId="17" priority="56">
      <formula>(M220/M215)&lt;0</formula>
    </cfRule>
  </conditionalFormatting>
  <conditionalFormatting sqref="P226:Q226">
    <cfRule type="expression" dxfId="16" priority="53">
      <formula>(M226/M215)&lt;0</formula>
    </cfRule>
  </conditionalFormatting>
  <conditionalFormatting sqref="P252:Q252">
    <cfRule type="expression" dxfId="15" priority="50">
      <formula>(M252/M247)&lt;0</formula>
    </cfRule>
  </conditionalFormatting>
  <conditionalFormatting sqref="P258:Q258">
    <cfRule type="expression" dxfId="14" priority="47">
      <formula>(M258/M247)&lt;0</formula>
    </cfRule>
  </conditionalFormatting>
  <conditionalFormatting sqref="P284:Q284">
    <cfRule type="expression" dxfId="13" priority="44">
      <formula>(M284/M279)&lt;0</formula>
    </cfRule>
  </conditionalFormatting>
  <conditionalFormatting sqref="P290:Q290">
    <cfRule type="expression" dxfId="12" priority="41">
      <formula>(M290/M279)&lt;0</formula>
    </cfRule>
  </conditionalFormatting>
  <conditionalFormatting sqref="P316:Q316">
    <cfRule type="expression" dxfId="11" priority="38">
      <formula>(M316/M311)&lt;0</formula>
    </cfRule>
  </conditionalFormatting>
  <conditionalFormatting sqref="P322:Q322">
    <cfRule type="expression" dxfId="10" priority="35">
      <formula>(M322/M311)&lt;0</formula>
    </cfRule>
  </conditionalFormatting>
  <conditionalFormatting sqref="P348:Q348">
    <cfRule type="expression" dxfId="9" priority="32">
      <formula>(M348/M343)&lt;0</formula>
    </cfRule>
  </conditionalFormatting>
  <conditionalFormatting sqref="P354:Q354">
    <cfRule type="expression" dxfId="8" priority="29">
      <formula>(M354/M343)&lt;0</formula>
    </cfRule>
  </conditionalFormatting>
  <conditionalFormatting sqref="P380:Q380">
    <cfRule type="expression" dxfId="7" priority="26">
      <formula>(M380/M375)&lt;0</formula>
    </cfRule>
  </conditionalFormatting>
  <conditionalFormatting sqref="P386:Q386">
    <cfRule type="expression" dxfId="6" priority="23">
      <formula>(M386/M375)&lt;0</formula>
    </cfRule>
  </conditionalFormatting>
  <conditionalFormatting sqref="P412:Q412">
    <cfRule type="expression" dxfId="5" priority="12">
      <formula>(M412/M407)&lt;0</formula>
    </cfRule>
  </conditionalFormatting>
  <conditionalFormatting sqref="P418:Q418">
    <cfRule type="expression" dxfId="4" priority="9">
      <formula>(M418/M407)&lt;0</formula>
    </cfRule>
  </conditionalFormatting>
  <conditionalFormatting sqref="P444:Q444">
    <cfRule type="expression" dxfId="3" priority="4">
      <formula>(M444/M439)&lt;0</formula>
    </cfRule>
  </conditionalFormatting>
  <conditionalFormatting sqref="P450:Q450">
    <cfRule type="expression" dxfId="2" priority="1">
      <formula>(M450/M439)&lt;0</formula>
    </cfRule>
  </conditionalFormatting>
  <conditionalFormatting sqref="P476:Q476">
    <cfRule type="expression" dxfId="1" priority="20">
      <formula>(M476/M471)&lt;0</formula>
    </cfRule>
  </conditionalFormatting>
  <conditionalFormatting sqref="P482:Q482">
    <cfRule type="expression" dxfId="0" priority="17">
      <formula>(M482/M471)&lt;0</formula>
    </cfRule>
  </conditionalFormatting>
  <dataValidations count="9">
    <dataValidation type="date" operator="greaterThan" allowBlank="1" showInputMessage="1" showErrorMessage="1" errorTitle="Invalid Date..." error="Please enter a valid date." sqref="I5:J6 I358:J359 I230:J231 I102:J103 I70:J71 I294:J295 I454:J455 I262:J263 I198:J199 I38:J39 I326:J327 I166:J167 I134:J135 I390:J391 I422:J423" xr:uid="{2FEC640B-DEC6-4606-8B1A-8F3C4F7FD777}">
      <formula1>1</formula1>
    </dataValidation>
    <dataValidation allowBlank="1" showErrorMessage="1" errorTitle="Too Many Characters..." error="You have entered too many characters in this text field.  The maximum number of characters allowed is 186.  Please re-enter." sqref="C487" xr:uid="{177D0717-50C8-42FC-BC6B-85CF9EB58802}"/>
    <dataValidation type="custom" allowBlank="1" showErrorMessage="1" errorTitle="Non-Numeric Entry" error="You have entered a non-numeric or non-whole-number value in the current cell.  This is not allowed.  Please enter a number or leave the cell blank to continue." sqref="I8:J11 I15:J15 L8:M11 L15:M15 O8:P11 O15:P15 I105:J108 I80:J80 L105:M108 L80:M80 O105:P108 O80:P80 I73:J76 I48:J48 L73:M76 L48:M48 O73:P76 O48:P48 I457:J460 I368:J368 L457:M460 L368:M368 O457:P460 O368:P368 I41:J44 I201:J204 L41:M44 I425:J428 O41:P44 O201:P204 I169:J172 I144:J144 L169:M172 L144:M144 O169:P172 O144:P144 I137:J140 I112:J112 L137:M140 L112:M112 O137:P140 O112:P112 I361:J364 I336:J336 L361:M364 L336:M336 O361:P364 O336:P336 I329:J332 I304:J304 L329:M332 L304:M304 O329:P332 O304:P304 I297:J300 I272:J272 L297:M300 L272:M272 O297:P300 O272:P272 I265:J268 I176:J176 L265:M268 L176:M176 O265:P268 L233:M236 O432:P432 O233:P236 I208:J208 L208:M208 L201:M204 O208:P208 L425:M428 O425:P428 O176:P176 I464:J464 L464:M464 O464:P464 I400:J400 L400:M400 O400:P400 I393:J396 L393:M396 O393:P396 I432:J432 L432:M432 I233:J236 I240:J240 L240:M240 O240:P240" xr:uid="{4FEA4FFF-2651-444F-BC1A-84EB2A381C87}">
      <formula1>IF(AND(ISNUMBER(I8),MOD(I8,1)=0),TRUE,FALSE)</formula1>
    </dataValidation>
    <dataValidation type="list" allowBlank="1" showErrorMessage="1" errorTitle="Please Select a Year..." error="You may only select a year from the dropdown or clear the cell.  Please perform one of those actions to continue." sqref="O7:P7 O72:P72 O104:P104 O456:P456 O40:P40 O136:P136 O168:P168 O328:P328 O360:P360 O264:P264 O296:P296 O200:P200 O232:P232 O392:P392 O424:P424" xr:uid="{9B62A3DC-10C8-432F-9A51-40BA1C78DE59}">
      <formula1>LKP_YEAR_3</formula1>
    </dataValidation>
    <dataValidation type="list" allowBlank="1" showErrorMessage="1" errorTitle="Please Select a Year..." error="You may only select a year from the dropdown or clear the cell.  Please perform one of those actions to continue." sqref="L7:M7 L72:M72 L104:M104 L456:M456 L40:M40 L136:M136 L168:M168 L328:M328 L360:M360 L264:M264 L296:M296 L200:M200 L232:M232 L392:M392 L424:M424" xr:uid="{992625B4-0F68-4835-819E-CE0FDA91B74E}">
      <formula1>LKP_YEAR_2</formula1>
    </dataValidation>
    <dataValidation type="list" allowBlank="1" showErrorMessage="1" errorTitle="Please Select a Year..." error="You may only select a year from the dropdown or clear the cell.  Please perform one of those actions to continue." sqref="I7:J7 I72:J72 I104:J104 I456:J456 I40:J40 I136:J136 I168:J168 I328:J328 I360:J360 I264:J264 I296:J296 I200:J200 I232:J232 I392:J392 I424:J424" xr:uid="{F8DA8E6F-EA33-4718-92DA-C3B7D2B7334E}">
      <formula1>LKP_YEAR_1</formula1>
    </dataValidation>
    <dataValidation type="date" allowBlank="1" showInputMessage="1" showErrorMessage="1" errorTitle="Invalid Date..." error="Please enter a valid date for the year selected in the cell below._x000a_(Format: mm/dd/yyyy)" sqref="O5:P5 O38:P38 O70:P70 O102:P102 O134:P134 O166:P166 O198:P198 O230:P230 O262:P262 O294:P294 O326:P326 O358:P358 O390:P390 O422:P422" xr:uid="{B32B1622-F706-4A38-AC4D-4F507D7D858E}">
      <formula1>DATE(O7,1,1)</formula1>
      <formula2>DATE(O7,12,31)</formula2>
    </dataValidation>
    <dataValidation type="date" allowBlank="1" showInputMessage="1" showErrorMessage="1" errorTitle="Invalid Date..." error="Please enter a valid date that occurs within the year selected in the cell below._x000a_(Format: mm/dd/yyyy)" sqref="O454:P454" xr:uid="{FB9C5698-E4F7-453D-A7E9-FDE199035B64}">
      <formula1>DATE(O456,1,1)</formula1>
      <formula2>DATE(O456,12,31)</formula2>
    </dataValidation>
    <dataValidation type="textLength" allowBlank="1" showErrorMessage="1" errorTitle="Too Many Characters" error="You have entered too many characters in this text field.  The maximum number of characters allowed is 186.  Please re-enter." sqref="B487:B492" xr:uid="{98BA3C0A-AF04-447F-BF6E-99867352B45D}">
      <formula1>0</formula1>
      <formula2>186</formula2>
    </dataValidation>
  </dataValidations>
  <pageMargins left="0.25" right="0.25" top="0.45" bottom="0.45" header="0.25" footer="0.25"/>
  <pageSetup paperSize="5" scale="65" fitToHeight="0" orientation="portrait"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outlinePr summaryBelow="0"/>
    <pageSetUpPr fitToPage="1"/>
  </sheetPr>
  <dimension ref="A1:AA384"/>
  <sheetViews>
    <sheetView showGridLines="0" zoomScaleNormal="100" workbookViewId="0">
      <pane ySplit="1" topLeftCell="A2" activePane="bottomLeft" state="frozen"/>
      <selection pane="bottomLeft" activeCell="H3" sqref="H3:Q3"/>
    </sheetView>
  </sheetViews>
  <sheetFormatPr defaultColWidth="0" defaultRowHeight="14.5" zeroHeight="1" outlineLevelRow="1" x14ac:dyDescent="0.35"/>
  <cols>
    <col min="1" max="1" width="3" bestFit="1" customWidth="1"/>
    <col min="2" max="2" width="4.453125" customWidth="1"/>
    <col min="3" max="3" width="4.7265625" customWidth="1"/>
    <col min="4" max="4" width="32.26953125" customWidth="1"/>
    <col min="5" max="6" width="24.54296875" hidden="1" customWidth="1"/>
    <col min="7" max="7" width="2.453125" customWidth="1"/>
    <col min="8" max="8" width="18.7265625" customWidth="1"/>
    <col min="9" max="10" width="2.453125" customWidth="1"/>
    <col min="11" max="11" width="18.7265625" customWidth="1"/>
    <col min="12" max="13" width="2.453125" customWidth="1"/>
    <col min="14" max="14" width="18.7265625" customWidth="1"/>
    <col min="15" max="16" width="2.453125" customWidth="1"/>
    <col min="17" max="17" width="18.7265625" customWidth="1"/>
    <col min="18" max="18" width="2.453125" customWidth="1"/>
    <col min="19" max="19" width="4.81640625" customWidth="1"/>
    <col min="20" max="20" width="3.7265625" customWidth="1"/>
    <col min="21" max="26" width="9.1796875" hidden="1" customWidth="1"/>
    <col min="27" max="27" width="0" hidden="1" customWidth="1"/>
    <col min="28" max="16384" width="9.1796875" hidden="1"/>
  </cols>
  <sheetData>
    <row r="1" spans="1:19" s="1" customFormat="1" ht="40.5" customHeight="1" thickBot="1" x14ac:dyDescent="0.8">
      <c r="B1" s="98" t="s">
        <v>157</v>
      </c>
      <c r="C1" s="93"/>
      <c r="D1" s="93"/>
      <c r="E1" s="93"/>
      <c r="F1" s="93"/>
      <c r="G1" s="94"/>
      <c r="H1" s="94"/>
      <c r="I1" s="94"/>
      <c r="J1" s="94"/>
      <c r="K1" s="99"/>
      <c r="L1" s="99"/>
      <c r="M1" s="99"/>
      <c r="N1" s="99"/>
      <c r="O1" s="94"/>
      <c r="P1" s="94"/>
      <c r="Q1" s="99"/>
      <c r="R1" s="99"/>
      <c r="S1" s="99"/>
    </row>
    <row r="2" spans="1:19" ht="86.25" customHeight="1" thickTop="1" thickBot="1" x14ac:dyDescent="0.4">
      <c r="B2" s="95"/>
      <c r="C2" s="351" t="s">
        <v>158</v>
      </c>
      <c r="D2" s="351"/>
      <c r="E2" s="351"/>
      <c r="F2" s="351"/>
      <c r="G2" s="351"/>
      <c r="H2" s="351"/>
      <c r="I2" s="351"/>
      <c r="J2" s="351"/>
      <c r="K2" s="351"/>
      <c r="L2" s="351"/>
      <c r="M2" s="351"/>
      <c r="N2" s="351"/>
      <c r="O2" s="95"/>
      <c r="P2" s="95"/>
      <c r="Q2" s="95"/>
      <c r="R2" s="95"/>
      <c r="S2" s="95"/>
    </row>
    <row r="3" spans="1:19" ht="21" customHeight="1" thickBot="1" x14ac:dyDescent="0.4">
      <c r="B3" s="89"/>
      <c r="C3" s="89"/>
      <c r="D3" s="90" t="s">
        <v>2</v>
      </c>
      <c r="E3" s="37"/>
      <c r="F3" s="37"/>
      <c r="G3" s="37"/>
      <c r="H3" s="256"/>
      <c r="I3" s="257"/>
      <c r="J3" s="257"/>
      <c r="K3" s="257"/>
      <c r="L3" s="257"/>
      <c r="M3" s="257"/>
      <c r="N3" s="257"/>
      <c r="O3" s="257"/>
      <c r="P3" s="257"/>
      <c r="Q3" s="257"/>
      <c r="R3" s="91"/>
      <c r="S3" s="5"/>
    </row>
    <row r="4" spans="1:19" ht="9" customHeight="1" x14ac:dyDescent="0.35">
      <c r="C4" s="3"/>
      <c r="D4" s="3"/>
      <c r="E4" s="3"/>
      <c r="F4" s="3"/>
      <c r="G4" s="3"/>
      <c r="H4" s="3"/>
      <c r="I4" s="3"/>
      <c r="J4" s="3"/>
      <c r="K4" s="3"/>
      <c r="L4" s="3"/>
      <c r="M4" s="3"/>
      <c r="N4" s="3"/>
      <c r="O4" s="3"/>
      <c r="P4" s="3"/>
      <c r="Q4" s="3"/>
      <c r="R4" s="3"/>
    </row>
    <row r="5" spans="1:19" ht="28.15" customHeight="1" x14ac:dyDescent="0.35">
      <c r="B5" s="75" t="s">
        <v>159</v>
      </c>
      <c r="C5" s="76"/>
      <c r="D5" s="6"/>
      <c r="E5" s="6"/>
      <c r="F5" s="6"/>
      <c r="G5" s="6"/>
      <c r="H5" s="6"/>
      <c r="I5" s="6"/>
      <c r="J5" s="6"/>
      <c r="K5" s="6"/>
      <c r="L5" s="6"/>
      <c r="M5" s="6"/>
      <c r="N5" s="6"/>
      <c r="O5" s="6"/>
      <c r="P5" s="6"/>
      <c r="Q5" s="6"/>
      <c r="R5" s="6"/>
      <c r="S5" s="5"/>
    </row>
    <row r="6" spans="1:19" ht="21.65" customHeight="1" thickBot="1" x14ac:dyDescent="0.4">
      <c r="C6" s="33" t="s">
        <v>160</v>
      </c>
    </row>
    <row r="7" spans="1:19" ht="21" customHeight="1" collapsed="1" thickBot="1" x14ac:dyDescent="0.4">
      <c r="A7" s="2"/>
      <c r="B7" s="101"/>
      <c r="C7" s="64" t="s">
        <v>161</v>
      </c>
      <c r="D7" s="31"/>
      <c r="E7" s="31"/>
      <c r="F7" s="31"/>
      <c r="G7" s="249" t="str">
        <f>IF(OR(SAM!D17=0,SAM!D17=""),"",SAM!D17)</f>
        <v/>
      </c>
      <c r="H7" s="249"/>
      <c r="I7" s="249"/>
      <c r="J7" s="249"/>
      <c r="K7" s="249"/>
      <c r="L7" s="249"/>
      <c r="M7" s="8"/>
      <c r="N7" s="8"/>
      <c r="O7" s="8"/>
      <c r="P7" s="8"/>
      <c r="Q7" s="8"/>
      <c r="R7" s="8"/>
      <c r="S7" s="10"/>
    </row>
    <row r="8" spans="1:19" ht="6.75" hidden="1" customHeight="1" outlineLevel="1" x14ac:dyDescent="0.35">
      <c r="B8" s="21"/>
      <c r="C8" s="20"/>
      <c r="D8" s="20"/>
      <c r="E8" s="20"/>
      <c r="F8" s="20"/>
      <c r="G8" s="20"/>
      <c r="H8" s="20"/>
      <c r="I8" s="20"/>
      <c r="J8" s="20"/>
      <c r="K8" s="20"/>
      <c r="L8" s="20"/>
      <c r="M8" s="20"/>
      <c r="N8" s="20"/>
      <c r="O8" s="20"/>
      <c r="P8" s="20"/>
      <c r="Q8" s="20"/>
      <c r="R8" s="20"/>
      <c r="S8" s="22"/>
    </row>
    <row r="9" spans="1:19" ht="21" hidden="1" customHeight="1" outlineLevel="1" x14ac:dyDescent="0.35">
      <c r="B9" s="13"/>
      <c r="D9" s="71" t="s">
        <v>162</v>
      </c>
      <c r="G9" s="80" t="s">
        <v>102</v>
      </c>
      <c r="H9" s="82"/>
      <c r="I9" s="80" t="s">
        <v>102</v>
      </c>
      <c r="J9" s="80" t="s">
        <v>102</v>
      </c>
      <c r="K9" s="82"/>
      <c r="L9" s="80" t="s">
        <v>102</v>
      </c>
      <c r="M9" s="80" t="s">
        <v>102</v>
      </c>
      <c r="N9" s="82"/>
      <c r="O9" s="80" t="s">
        <v>102</v>
      </c>
      <c r="P9" s="80" t="s">
        <v>102</v>
      </c>
      <c r="Q9" s="82"/>
      <c r="R9" s="80" t="s">
        <v>102</v>
      </c>
      <c r="S9" s="14"/>
    </row>
    <row r="10" spans="1:19" ht="6.75" hidden="1" customHeight="1" outlineLevel="1" x14ac:dyDescent="0.35">
      <c r="B10" s="13"/>
      <c r="H10" s="74"/>
      <c r="K10" s="74"/>
      <c r="N10" s="74"/>
      <c r="Q10" s="74"/>
      <c r="S10" s="14"/>
    </row>
    <row r="11" spans="1:19" ht="21" hidden="1" customHeight="1" outlineLevel="1" x14ac:dyDescent="0.35">
      <c r="B11" s="13"/>
      <c r="D11" s="71" t="s">
        <v>163</v>
      </c>
      <c r="E11" s="74" t="s">
        <v>164</v>
      </c>
      <c r="F11" s="74" t="s">
        <v>164</v>
      </c>
      <c r="G11" s="72"/>
      <c r="H11" s="69"/>
      <c r="J11" s="72"/>
      <c r="K11" s="69"/>
      <c r="M11" s="72"/>
      <c r="N11" s="69"/>
      <c r="P11" s="72"/>
      <c r="Q11" s="69"/>
      <c r="S11" s="14"/>
    </row>
    <row r="12" spans="1:19" ht="21" hidden="1" customHeight="1" outlineLevel="1" x14ac:dyDescent="0.35">
      <c r="B12" s="13"/>
      <c r="D12" s="71" t="s">
        <v>165</v>
      </c>
      <c r="E12" s="74" t="s">
        <v>164</v>
      </c>
      <c r="F12" s="74" t="s">
        <v>164</v>
      </c>
      <c r="G12" s="72"/>
      <c r="H12" s="70"/>
      <c r="J12" s="72"/>
      <c r="K12" s="70"/>
      <c r="M12" s="72"/>
      <c r="N12" s="70"/>
      <c r="P12" s="72"/>
      <c r="Q12" s="70"/>
      <c r="S12" s="14"/>
    </row>
    <row r="13" spans="1:19" ht="6.75" hidden="1" customHeight="1" outlineLevel="1" x14ac:dyDescent="0.35">
      <c r="B13" s="13"/>
      <c r="E13" s="74" t="s">
        <v>164</v>
      </c>
      <c r="F13" s="74" t="s">
        <v>164</v>
      </c>
      <c r="S13" s="14"/>
    </row>
    <row r="14" spans="1:19" ht="21" hidden="1" customHeight="1" outlineLevel="1" x14ac:dyDescent="0.35">
      <c r="B14" s="67" t="s">
        <v>166</v>
      </c>
      <c r="C14" s="65"/>
      <c r="D14" s="16"/>
      <c r="E14" s="74" t="s">
        <v>164</v>
      </c>
      <c r="F14" s="74" t="s">
        <v>164</v>
      </c>
      <c r="G14" s="16"/>
      <c r="H14" s="184"/>
      <c r="I14" s="2"/>
      <c r="J14" s="16"/>
      <c r="K14" s="184"/>
      <c r="L14" s="2"/>
      <c r="M14" s="16"/>
      <c r="N14" s="184"/>
      <c r="O14" s="2"/>
      <c r="P14" s="16"/>
      <c r="Q14" s="184"/>
      <c r="R14" s="2"/>
      <c r="S14" s="14"/>
    </row>
    <row r="15" spans="1:19" ht="21" hidden="1" customHeight="1" outlineLevel="1" x14ac:dyDescent="0.35">
      <c r="B15" s="67" t="s">
        <v>167</v>
      </c>
      <c r="C15" s="65"/>
      <c r="D15" s="16"/>
      <c r="E15" s="74" t="s">
        <v>164</v>
      </c>
      <c r="F15" s="74" t="s">
        <v>164</v>
      </c>
      <c r="G15" s="23" t="s">
        <v>14</v>
      </c>
      <c r="H15" s="182"/>
      <c r="I15" s="24" t="s">
        <v>15</v>
      </c>
      <c r="J15" s="23" t="s">
        <v>14</v>
      </c>
      <c r="K15" s="182"/>
      <c r="L15" s="24" t="s">
        <v>15</v>
      </c>
      <c r="M15" s="23" t="s">
        <v>14</v>
      </c>
      <c r="N15" s="182"/>
      <c r="O15" s="24" t="s">
        <v>15</v>
      </c>
      <c r="P15" s="23" t="s">
        <v>14</v>
      </c>
      <c r="Q15" s="182"/>
      <c r="R15" s="24" t="s">
        <v>15</v>
      </c>
      <c r="S15" s="14"/>
    </row>
    <row r="16" spans="1:19" ht="21" hidden="1" customHeight="1" outlineLevel="1" x14ac:dyDescent="0.35">
      <c r="B16" s="67" t="s">
        <v>168</v>
      </c>
      <c r="C16" s="65"/>
      <c r="D16" s="16"/>
      <c r="E16" s="74"/>
      <c r="F16" s="74"/>
      <c r="G16" s="16"/>
      <c r="H16" s="186"/>
      <c r="I16" s="2"/>
      <c r="J16" s="16"/>
      <c r="K16" s="186"/>
      <c r="L16" s="2"/>
      <c r="M16" s="16"/>
      <c r="N16" s="186"/>
      <c r="O16" s="2"/>
      <c r="P16" s="16"/>
      <c r="Q16" s="186"/>
      <c r="R16" s="2"/>
      <c r="S16" s="14"/>
    </row>
    <row r="17" spans="1:19" ht="21" hidden="1" customHeight="1" outlineLevel="1" x14ac:dyDescent="0.35">
      <c r="B17" s="67" t="s">
        <v>169</v>
      </c>
      <c r="C17" s="65"/>
      <c r="D17" s="16"/>
      <c r="E17" s="74"/>
      <c r="F17" s="74"/>
      <c r="G17" s="16"/>
      <c r="H17" s="186"/>
      <c r="I17" s="2"/>
      <c r="J17" s="16"/>
      <c r="K17" s="186"/>
      <c r="L17" s="2"/>
      <c r="M17" s="16"/>
      <c r="N17" s="186"/>
      <c r="O17" s="2"/>
      <c r="P17" s="16"/>
      <c r="Q17" s="186"/>
      <c r="R17" s="2"/>
      <c r="S17" s="14"/>
    </row>
    <row r="18" spans="1:19" ht="21" hidden="1" customHeight="1" outlineLevel="1" x14ac:dyDescent="0.35">
      <c r="B18" s="67" t="s">
        <v>170</v>
      </c>
      <c r="C18" s="65"/>
      <c r="D18" s="16"/>
      <c r="E18" s="81">
        <f>IF(MONTH(Q11)=MONTH(Q12),((YEAR(Q12)-YEAR(Q11))*12)-12+(12-MONTH(Q11))+MONTH(Q12)-1+(EOMONTH(Q11,0)-Q11+1)/DAY(EOMONTH(Q11,0))+(1-(EOMONTH(Q12,0)-Q12)/DAY(EOMONTH(Q12,0))),((YEAR(Q12)-YEAR(Q11))*12)-12+(12-MONTH(Q11))+MONTH(Q12)-1+(EOMONTH(Q11,0)-Q11+1)/DAY(EOMONTH(Q11,0))+(1-(EOMONTH(Q12,0)-Q12)/DAY(EOMONTH(Q12,0))))</f>
        <v>3.2258064516129004E-2</v>
      </c>
      <c r="F18" s="81">
        <f>ROUND(IF(AND(Q11&lt;&gt;"",Q12&lt;&gt;""),IF(E18&lt;=1,1,E18),0),2)</f>
        <v>0</v>
      </c>
      <c r="G18" s="16"/>
      <c r="H18" s="186"/>
      <c r="I18" s="2"/>
      <c r="J18" s="16"/>
      <c r="K18" s="186"/>
      <c r="L18" s="2"/>
      <c r="M18" s="16"/>
      <c r="N18" s="186"/>
      <c r="O18" s="2"/>
      <c r="P18" s="16"/>
      <c r="Q18" s="186"/>
      <c r="R18" s="2"/>
      <c r="S18" s="14"/>
    </row>
    <row r="19" spans="1:19" ht="21" hidden="1" customHeight="1" outlineLevel="1" x14ac:dyDescent="0.35">
      <c r="B19" s="67" t="s">
        <v>171</v>
      </c>
      <c r="C19" s="65"/>
      <c r="D19" s="16"/>
      <c r="E19" s="74">
        <f>IF(MONTH(N11)=MONTH(N12),((YEAR(N12)-YEAR(N11))*12)-12+(12-MONTH(N11))+MONTH(N12)-1+(EOMONTH(N11,0)-N11+1)/DAY(EOMONTH(N11,0))+(1-(EOMONTH(N12,0)-N12)/DAY(EOMONTH(N12,0))),((YEAR(N12)-YEAR(N11))*12)-12+(12-MONTH(N11))+MONTH(N12)-1+(EOMONTH(N11,0)-N11+1)/DAY(EOMONTH(N11,0))+(1-(EOMONTH(N12,0)-N12)/DAY(EOMONTH(N12,0))))</f>
        <v>3.2258064516129004E-2</v>
      </c>
      <c r="F19" s="74">
        <f>ROUND(IF(AND(N11&lt;&gt;"",N12&lt;&gt;""),IF(E19&lt;=1,1,E19),0),2)</f>
        <v>0</v>
      </c>
      <c r="G19" s="16"/>
      <c r="H19" s="186"/>
      <c r="I19" s="2"/>
      <c r="J19" s="16"/>
      <c r="K19" s="186"/>
      <c r="L19" s="2"/>
      <c r="M19" s="16"/>
      <c r="N19" s="186"/>
      <c r="O19" s="2"/>
      <c r="P19" s="16"/>
      <c r="Q19" s="186"/>
      <c r="R19" s="2"/>
      <c r="S19" s="14"/>
    </row>
    <row r="20" spans="1:19" ht="21" hidden="1" customHeight="1" outlineLevel="1" x14ac:dyDescent="0.35">
      <c r="B20" s="67" t="s">
        <v>113</v>
      </c>
      <c r="C20" s="65"/>
      <c r="D20" s="83"/>
      <c r="E20" s="74">
        <f>IF(MONTH(K11)=MONTH(K12),((YEAR(K12)-YEAR(K11))*12)-12+(12-MONTH(K11))+MONTH(K12)-1+(EOMONTH(K11,0)-K11+1)/DAY(EOMONTH(K11,0))+(1-(EOMONTH(K12,0)-K12)/DAY(EOMONTH(K12,0))),((YEAR(K12)-YEAR(K11))*12)-12+(12-MONTH(K11))+MONTH(K12)-1+(EOMONTH(K11,0)-K11+1)/DAY(EOMONTH(K11,0))+(1-(EOMONTH(K12,0)-K12)/DAY(EOMONTH(K12,0))))</f>
        <v>3.2258064516129004E-2</v>
      </c>
      <c r="F20" s="74">
        <f>ROUND(IF(AND(K11&lt;&gt;"",K12&lt;&gt;""),IF(E20&lt;=1,1,E20),0),2)</f>
        <v>0</v>
      </c>
      <c r="G20" s="79" t="s">
        <v>102</v>
      </c>
      <c r="H20" s="185"/>
      <c r="I20" s="2"/>
      <c r="J20" s="2"/>
      <c r="K20" s="185"/>
      <c r="L20" s="2"/>
      <c r="M20" s="2"/>
      <c r="N20" s="185"/>
      <c r="O20" s="2"/>
      <c r="P20" s="2"/>
      <c r="Q20" s="185"/>
      <c r="R20" s="2"/>
      <c r="S20" s="14"/>
    </row>
    <row r="21" spans="1:19" ht="21" hidden="1" customHeight="1" outlineLevel="1" x14ac:dyDescent="0.35">
      <c r="B21" s="67"/>
      <c r="C21" s="65"/>
      <c r="D21" s="16"/>
      <c r="E21" s="74" t="s">
        <v>164</v>
      </c>
      <c r="F21" s="74" t="s">
        <v>164</v>
      </c>
      <c r="G21" s="23"/>
      <c r="H21" s="26"/>
      <c r="I21" s="2"/>
      <c r="J21" s="23"/>
      <c r="K21" s="26"/>
      <c r="L21" s="2"/>
      <c r="M21" s="23"/>
      <c r="N21" s="26"/>
      <c r="O21" s="2"/>
      <c r="P21" s="23"/>
      <c r="Q21" s="26"/>
      <c r="R21" s="2"/>
      <c r="S21" s="14"/>
    </row>
    <row r="22" spans="1:19" ht="21" hidden="1" customHeight="1" outlineLevel="1" x14ac:dyDescent="0.35">
      <c r="B22" s="68"/>
      <c r="C22" s="66"/>
      <c r="D22" s="77" t="s">
        <v>172</v>
      </c>
      <c r="E22" s="74" t="s">
        <v>164</v>
      </c>
      <c r="F22" s="74" t="s">
        <v>164</v>
      </c>
      <c r="G22" s="61"/>
      <c r="H22" s="234">
        <f>IFERROR(SUM(H16:H20)-H15+H14,0)</f>
        <v>0</v>
      </c>
      <c r="I22" s="2"/>
      <c r="J22" s="61"/>
      <c r="K22" s="234">
        <f>IFERROR(SUM(K16:K20)-K15+K14,0)</f>
        <v>0</v>
      </c>
      <c r="L22" s="2"/>
      <c r="M22" s="61"/>
      <c r="N22" s="234">
        <f>IFERROR(SUM(N16:N20)-N15+N14,0)</f>
        <v>0</v>
      </c>
      <c r="O22" s="2"/>
      <c r="P22" s="61"/>
      <c r="Q22" s="234">
        <f>IFERROR(SUM(Q16:Q20)-Q15+Q14,0)</f>
        <v>0</v>
      </c>
      <c r="R22" s="2"/>
      <c r="S22" s="14"/>
    </row>
    <row r="23" spans="1:19" ht="21" hidden="1" customHeight="1" outlineLevel="1" x14ac:dyDescent="0.35">
      <c r="B23" s="68"/>
      <c r="C23" s="66"/>
      <c r="D23" s="71" t="s">
        <v>173</v>
      </c>
      <c r="E23" s="74">
        <f>IF(MONTH(H11)=MONTH(H12),((YEAR(H12)-YEAR(H11))*12)-12+(12-MONTH(H11))+MONTH(H12)-1+(EOMONTH(H11,0)-H11+1)/DAY(EOMONTH(H11,0))+(1-(EOMONTH(H12,0)-H12)/DAY(EOMONTH(H12,0))),((YEAR(H12)-YEAR(H11))*12)-12+(12-MONTH(H11))+MONTH(H12)-1+(EOMONTH(H11,0)-H11+1)/DAY(EOMONTH(H11,0))+(1-(EOMONTH(H12,0)-H12)/DAY(EOMONTH(H12,0))))</f>
        <v>3.2258064516129004E-2</v>
      </c>
      <c r="F23" s="74">
        <f>ROUND(IF(AND(H11&lt;&gt;"",H12&lt;&gt;""),IF(E23&lt;=1,1,E23),0),2)</f>
        <v>0</v>
      </c>
      <c r="G23" s="16"/>
      <c r="H23" s="234">
        <f>IFERROR(H22/F23,0)</f>
        <v>0</v>
      </c>
      <c r="I23" s="2"/>
      <c r="J23" s="61"/>
      <c r="K23" s="234">
        <f>IFERROR(K22/F20,0)</f>
        <v>0</v>
      </c>
      <c r="L23" s="2"/>
      <c r="M23" s="61"/>
      <c r="N23" s="234">
        <f>IFERROR(N22/F19,0)</f>
        <v>0</v>
      </c>
      <c r="O23" s="2"/>
      <c r="P23" s="61"/>
      <c r="Q23" s="234">
        <f>IFERROR(Q22/F18,0)</f>
        <v>0</v>
      </c>
      <c r="R23" s="2"/>
      <c r="S23" s="14"/>
    </row>
    <row r="24" spans="1:19" ht="8.25" hidden="1" customHeight="1" outlineLevel="1" thickBot="1" x14ac:dyDescent="0.4">
      <c r="B24" s="17"/>
      <c r="C24" s="18"/>
      <c r="D24" s="18"/>
      <c r="E24" s="18"/>
      <c r="F24" s="18"/>
      <c r="G24" s="18"/>
      <c r="H24" s="18"/>
      <c r="I24" s="18"/>
      <c r="J24" s="18"/>
      <c r="K24" s="18"/>
      <c r="L24" s="18"/>
      <c r="M24" s="18"/>
      <c r="N24" s="18"/>
      <c r="O24" s="18"/>
      <c r="P24" s="18"/>
      <c r="Q24" s="18"/>
      <c r="R24" s="18"/>
      <c r="S24" s="19"/>
    </row>
    <row r="25" spans="1:19" ht="13.9" hidden="1" customHeight="1" outlineLevel="1" thickBot="1" x14ac:dyDescent="0.4">
      <c r="I25" s="20"/>
      <c r="J25" s="20"/>
      <c r="K25" s="20"/>
      <c r="L25" s="20"/>
      <c r="M25" s="20"/>
      <c r="N25" s="20"/>
      <c r="O25" s="20"/>
      <c r="P25" s="20"/>
      <c r="Q25" s="20"/>
      <c r="R25" s="20"/>
    </row>
    <row r="26" spans="1:19" ht="21" customHeight="1" collapsed="1" thickBot="1" x14ac:dyDescent="0.4">
      <c r="A26" s="2"/>
      <c r="B26" s="101"/>
      <c r="C26" s="64" t="s">
        <v>161</v>
      </c>
      <c r="D26" s="31"/>
      <c r="E26" s="31"/>
      <c r="F26" s="31"/>
      <c r="G26" s="249" t="str">
        <f>IF(OR(SAM!D32=0,SAM!D32=""),"",SAM!D32)</f>
        <v/>
      </c>
      <c r="H26" s="249"/>
      <c r="I26" s="249"/>
      <c r="J26" s="249"/>
      <c r="K26" s="249"/>
      <c r="L26" s="249"/>
      <c r="M26" s="8"/>
      <c r="N26" s="8"/>
      <c r="O26" s="8"/>
      <c r="P26" s="8"/>
      <c r="Q26" s="8"/>
      <c r="R26" s="8"/>
      <c r="S26" s="10"/>
    </row>
    <row r="27" spans="1:19" ht="6.75" hidden="1" customHeight="1" outlineLevel="1" x14ac:dyDescent="0.35">
      <c r="B27" s="21"/>
      <c r="C27" s="20"/>
      <c r="D27" s="20"/>
      <c r="E27" s="20"/>
      <c r="F27" s="20"/>
      <c r="G27" s="20"/>
      <c r="H27" s="20"/>
      <c r="I27" s="20"/>
      <c r="J27" s="20"/>
      <c r="K27" s="20"/>
      <c r="L27" s="20"/>
      <c r="M27" s="20"/>
      <c r="N27" s="20"/>
      <c r="O27" s="20"/>
      <c r="P27" s="20"/>
      <c r="Q27" s="20"/>
      <c r="R27" s="20"/>
      <c r="S27" s="22"/>
    </row>
    <row r="28" spans="1:19" ht="21" hidden="1" customHeight="1" outlineLevel="1" x14ac:dyDescent="0.35">
      <c r="B28" s="13"/>
      <c r="D28" s="71" t="s">
        <v>162</v>
      </c>
      <c r="G28" s="80" t="s">
        <v>102</v>
      </c>
      <c r="H28" s="82"/>
      <c r="I28" s="80" t="s">
        <v>102</v>
      </c>
      <c r="J28" s="80" t="s">
        <v>102</v>
      </c>
      <c r="K28" s="82"/>
      <c r="L28" s="80" t="s">
        <v>102</v>
      </c>
      <c r="M28" s="80" t="s">
        <v>102</v>
      </c>
      <c r="N28" s="82"/>
      <c r="O28" s="80" t="s">
        <v>102</v>
      </c>
      <c r="P28" s="80" t="s">
        <v>102</v>
      </c>
      <c r="Q28" s="82"/>
      <c r="R28" s="80" t="s">
        <v>102</v>
      </c>
      <c r="S28" s="14"/>
    </row>
    <row r="29" spans="1:19" ht="6.75" hidden="1" customHeight="1" outlineLevel="1" x14ac:dyDescent="0.35">
      <c r="B29" s="13"/>
      <c r="H29" s="74"/>
      <c r="K29" s="74"/>
      <c r="N29" s="74"/>
      <c r="Q29" s="74"/>
      <c r="S29" s="14"/>
    </row>
    <row r="30" spans="1:19" ht="21" hidden="1" customHeight="1" outlineLevel="1" x14ac:dyDescent="0.35">
      <c r="B30" s="13"/>
      <c r="D30" s="71" t="s">
        <v>163</v>
      </c>
      <c r="E30" s="74" t="s">
        <v>164</v>
      </c>
      <c r="F30" s="74" t="s">
        <v>164</v>
      </c>
      <c r="G30" s="72"/>
      <c r="H30" s="69"/>
      <c r="J30" s="72"/>
      <c r="K30" s="69"/>
      <c r="M30" s="72"/>
      <c r="N30" s="69"/>
      <c r="P30" s="72"/>
      <c r="Q30" s="69"/>
      <c r="S30" s="14"/>
    </row>
    <row r="31" spans="1:19" ht="21" hidden="1" customHeight="1" outlineLevel="1" x14ac:dyDescent="0.35">
      <c r="B31" s="13"/>
      <c r="D31" s="71" t="s">
        <v>165</v>
      </c>
      <c r="E31" s="74" t="s">
        <v>164</v>
      </c>
      <c r="F31" s="74" t="s">
        <v>164</v>
      </c>
      <c r="G31" s="72"/>
      <c r="H31" s="70"/>
      <c r="J31" s="72"/>
      <c r="K31" s="70"/>
      <c r="M31" s="72"/>
      <c r="N31" s="70"/>
      <c r="P31" s="72"/>
      <c r="Q31" s="70"/>
      <c r="S31" s="14"/>
    </row>
    <row r="32" spans="1:19" ht="6.75" hidden="1" customHeight="1" outlineLevel="1" x14ac:dyDescent="0.35">
      <c r="B32" s="13"/>
      <c r="E32" s="74" t="s">
        <v>164</v>
      </c>
      <c r="F32" s="74" t="s">
        <v>164</v>
      </c>
      <c r="S32" s="14"/>
    </row>
    <row r="33" spans="1:19" ht="21" hidden="1" customHeight="1" outlineLevel="1" x14ac:dyDescent="0.35">
      <c r="B33" s="67" t="s">
        <v>166</v>
      </c>
      <c r="C33" s="65"/>
      <c r="D33" s="16"/>
      <c r="E33" s="74" t="s">
        <v>164</v>
      </c>
      <c r="F33" s="74" t="s">
        <v>164</v>
      </c>
      <c r="G33" s="16"/>
      <c r="H33" s="184"/>
      <c r="I33" s="2"/>
      <c r="J33" s="16"/>
      <c r="K33" s="184"/>
      <c r="L33" s="2"/>
      <c r="M33" s="16"/>
      <c r="N33" s="184"/>
      <c r="O33" s="2"/>
      <c r="P33" s="16"/>
      <c r="Q33" s="184"/>
      <c r="R33" s="2"/>
      <c r="S33" s="14"/>
    </row>
    <row r="34" spans="1:19" ht="21" hidden="1" customHeight="1" outlineLevel="1" x14ac:dyDescent="0.35">
      <c r="B34" s="67" t="s">
        <v>167</v>
      </c>
      <c r="C34" s="65"/>
      <c r="D34" s="16"/>
      <c r="E34" s="74" t="s">
        <v>164</v>
      </c>
      <c r="F34" s="74" t="s">
        <v>164</v>
      </c>
      <c r="G34" s="23" t="s">
        <v>14</v>
      </c>
      <c r="H34" s="182"/>
      <c r="I34" s="24" t="s">
        <v>15</v>
      </c>
      <c r="J34" s="23" t="s">
        <v>14</v>
      </c>
      <c r="K34" s="182"/>
      <c r="L34" s="24" t="s">
        <v>15</v>
      </c>
      <c r="M34" s="23" t="s">
        <v>14</v>
      </c>
      <c r="N34" s="182"/>
      <c r="O34" s="24" t="s">
        <v>15</v>
      </c>
      <c r="P34" s="23" t="s">
        <v>14</v>
      </c>
      <c r="Q34" s="182"/>
      <c r="R34" s="24" t="s">
        <v>15</v>
      </c>
      <c r="S34" s="14"/>
    </row>
    <row r="35" spans="1:19" ht="21" hidden="1" customHeight="1" outlineLevel="1" x14ac:dyDescent="0.35">
      <c r="B35" s="67" t="s">
        <v>168</v>
      </c>
      <c r="C35" s="65"/>
      <c r="D35" s="16"/>
      <c r="E35" s="74"/>
      <c r="F35" s="74"/>
      <c r="G35" s="16"/>
      <c r="H35" s="186"/>
      <c r="I35" s="2"/>
      <c r="J35" s="16"/>
      <c r="K35" s="186"/>
      <c r="L35" s="2"/>
      <c r="M35" s="16"/>
      <c r="N35" s="186"/>
      <c r="O35" s="2"/>
      <c r="P35" s="16"/>
      <c r="Q35" s="186"/>
      <c r="R35" s="2"/>
      <c r="S35" s="14"/>
    </row>
    <row r="36" spans="1:19" ht="21" hidden="1" customHeight="1" outlineLevel="1" x14ac:dyDescent="0.35">
      <c r="B36" s="67" t="s">
        <v>169</v>
      </c>
      <c r="C36" s="65"/>
      <c r="D36" s="16"/>
      <c r="E36" s="74"/>
      <c r="F36" s="74"/>
      <c r="G36" s="16"/>
      <c r="H36" s="186"/>
      <c r="I36" s="2"/>
      <c r="J36" s="16"/>
      <c r="K36" s="186"/>
      <c r="L36" s="2"/>
      <c r="M36" s="16"/>
      <c r="N36" s="186"/>
      <c r="O36" s="2"/>
      <c r="P36" s="16"/>
      <c r="Q36" s="186"/>
      <c r="R36" s="2"/>
      <c r="S36" s="14"/>
    </row>
    <row r="37" spans="1:19" ht="21" hidden="1" customHeight="1" outlineLevel="1" x14ac:dyDescent="0.35">
      <c r="B37" s="67" t="s">
        <v>170</v>
      </c>
      <c r="C37" s="65"/>
      <c r="D37" s="16"/>
      <c r="E37" s="81">
        <f>IF(MONTH(Q30)=MONTH(Q31),((YEAR(Q31)-YEAR(Q30))*12)-12+(12-MONTH(Q30))+MONTH(Q31)-1+(EOMONTH(Q30,0)-Q30+1)/DAY(EOMONTH(Q30,0))+(1-(EOMONTH(Q31,0)-Q31)/DAY(EOMONTH(Q31,0))),((YEAR(Q31)-YEAR(Q30))*12)-12+(12-MONTH(Q30))+MONTH(Q31)-1+(EOMONTH(Q30,0)-Q30+1)/DAY(EOMONTH(Q30,0))+(1-(EOMONTH(Q31,0)-Q31)/DAY(EOMONTH(Q31,0))))</f>
        <v>3.2258064516129004E-2</v>
      </c>
      <c r="F37" s="81">
        <f>ROUND(IF(AND(Q30&lt;&gt;"",Q31&lt;&gt;""),IF(E37&lt;=1,1,E37),0),2)</f>
        <v>0</v>
      </c>
      <c r="G37" s="16"/>
      <c r="H37" s="186"/>
      <c r="I37" s="2"/>
      <c r="J37" s="16"/>
      <c r="K37" s="186"/>
      <c r="L37" s="2"/>
      <c r="M37" s="16"/>
      <c r="N37" s="186"/>
      <c r="O37" s="2"/>
      <c r="P37" s="16"/>
      <c r="Q37" s="186"/>
      <c r="R37" s="2"/>
      <c r="S37" s="14"/>
    </row>
    <row r="38" spans="1:19" ht="21" hidden="1" customHeight="1" outlineLevel="1" x14ac:dyDescent="0.35">
      <c r="B38" s="67" t="s">
        <v>171</v>
      </c>
      <c r="C38" s="65"/>
      <c r="D38" s="16"/>
      <c r="E38" s="74">
        <f>IF(MONTH(N30)=MONTH(N31),((YEAR(N31)-YEAR(N30))*12)-12+(12-MONTH(N30))+MONTH(N31)-1+(EOMONTH(N30,0)-N30+1)/DAY(EOMONTH(N30,0))+(1-(EOMONTH(N31,0)-N31)/DAY(EOMONTH(N31,0))),((YEAR(N31)-YEAR(N30))*12)-12+(12-MONTH(N30))+MONTH(N31)-1+(EOMONTH(N30,0)-N30+1)/DAY(EOMONTH(N30,0))+(1-(EOMONTH(N31,0)-N31)/DAY(EOMONTH(N31,0))))</f>
        <v>3.2258064516129004E-2</v>
      </c>
      <c r="F38" s="74">
        <f>ROUND(IF(AND(N30&lt;&gt;"",N31&lt;&gt;""),IF(E38&lt;=1,1,E38),0),2)</f>
        <v>0</v>
      </c>
      <c r="G38" s="16"/>
      <c r="H38" s="186"/>
      <c r="I38" s="2"/>
      <c r="J38" s="16"/>
      <c r="K38" s="186"/>
      <c r="L38" s="2"/>
      <c r="M38" s="16"/>
      <c r="N38" s="186"/>
      <c r="O38" s="2"/>
      <c r="P38" s="16"/>
      <c r="Q38" s="186"/>
      <c r="R38" s="2"/>
      <c r="S38" s="14"/>
    </row>
    <row r="39" spans="1:19" ht="21" hidden="1" customHeight="1" outlineLevel="1" x14ac:dyDescent="0.35">
      <c r="B39" s="67" t="s">
        <v>113</v>
      </c>
      <c r="C39" s="65"/>
      <c r="D39" s="83"/>
      <c r="E39" s="74">
        <f>IF(MONTH(K30)=MONTH(K31),((YEAR(K31)-YEAR(K30))*12)-12+(12-MONTH(K30))+MONTH(K31)-1+(EOMONTH(K30,0)-K30+1)/DAY(EOMONTH(K30,0))+(1-(EOMONTH(K31,0)-K31)/DAY(EOMONTH(K31,0))),((YEAR(K31)-YEAR(K30))*12)-12+(12-MONTH(K30))+MONTH(K31)-1+(EOMONTH(K30,0)-K30+1)/DAY(EOMONTH(K30,0))+(1-(EOMONTH(K31,0)-K31)/DAY(EOMONTH(K31,0))))</f>
        <v>3.2258064516129004E-2</v>
      </c>
      <c r="F39" s="74">
        <f>ROUND(IF(AND(K30&lt;&gt;"",K31&lt;&gt;""),IF(E39&lt;=1,1,E39),0),2)</f>
        <v>0</v>
      </c>
      <c r="G39" s="79" t="s">
        <v>102</v>
      </c>
      <c r="H39" s="185"/>
      <c r="I39" s="2"/>
      <c r="J39" s="2"/>
      <c r="K39" s="185"/>
      <c r="L39" s="2"/>
      <c r="M39" s="2"/>
      <c r="N39" s="185"/>
      <c r="O39" s="2"/>
      <c r="P39" s="2"/>
      <c r="Q39" s="185"/>
      <c r="R39" s="2"/>
      <c r="S39" s="14"/>
    </row>
    <row r="40" spans="1:19" ht="21" hidden="1" customHeight="1" outlineLevel="1" x14ac:dyDescent="0.35">
      <c r="B40" s="67"/>
      <c r="C40" s="65"/>
      <c r="D40" s="16"/>
      <c r="E40" s="74" t="s">
        <v>164</v>
      </c>
      <c r="F40" s="74" t="s">
        <v>164</v>
      </c>
      <c r="G40" s="23"/>
      <c r="H40" s="26"/>
      <c r="I40" s="2"/>
      <c r="J40" s="23"/>
      <c r="K40" s="26"/>
      <c r="L40" s="2"/>
      <c r="M40" s="23"/>
      <c r="N40" s="26"/>
      <c r="O40" s="2"/>
      <c r="P40" s="23"/>
      <c r="Q40" s="26"/>
      <c r="R40" s="2"/>
      <c r="S40" s="14"/>
    </row>
    <row r="41" spans="1:19" ht="21" hidden="1" customHeight="1" outlineLevel="1" x14ac:dyDescent="0.35">
      <c r="B41" s="68"/>
      <c r="C41" s="66"/>
      <c r="D41" s="77" t="s">
        <v>172</v>
      </c>
      <c r="E41" s="74" t="s">
        <v>164</v>
      </c>
      <c r="F41" s="74" t="s">
        <v>164</v>
      </c>
      <c r="G41" s="61"/>
      <c r="H41" s="234">
        <f>IFERROR(SUM(H35:H39)-H34+H33,0)</f>
        <v>0</v>
      </c>
      <c r="I41" s="2"/>
      <c r="J41" s="61"/>
      <c r="K41" s="234">
        <f>IFERROR(SUM(K35:K39)-K34+K33,0)</f>
        <v>0</v>
      </c>
      <c r="L41" s="2"/>
      <c r="M41" s="61"/>
      <c r="N41" s="234">
        <f>IFERROR(SUM(N35:N39)-N34+N33,0)</f>
        <v>0</v>
      </c>
      <c r="O41" s="2"/>
      <c r="P41" s="61"/>
      <c r="Q41" s="234">
        <f>IFERROR(SUM(Q35:Q39)-Q34+Q33,0)</f>
        <v>0</v>
      </c>
      <c r="R41" s="2"/>
      <c r="S41" s="14"/>
    </row>
    <row r="42" spans="1:19" ht="21" hidden="1" customHeight="1" outlineLevel="1" x14ac:dyDescent="0.35">
      <c r="B42" s="68"/>
      <c r="C42" s="66"/>
      <c r="D42" s="71" t="s">
        <v>173</v>
      </c>
      <c r="E42" s="74">
        <f>IF(MONTH(H30)=MONTH(H31),((YEAR(H31)-YEAR(H30))*12)-12+(12-MONTH(H30))+MONTH(H31)-1+(EOMONTH(H30,0)-H30+1)/DAY(EOMONTH(H30,0))+(1-(EOMONTH(H31,0)-H31)/DAY(EOMONTH(H31,0))),((YEAR(H31)-YEAR(H30))*12)-12+(12-MONTH(H30))+MONTH(H31)-1+(EOMONTH(H30,0)-H30+1)/DAY(EOMONTH(H30,0))+(1-(EOMONTH(H31,0)-H31)/DAY(EOMONTH(H31,0))))</f>
        <v>3.2258064516129004E-2</v>
      </c>
      <c r="F42" s="74">
        <f>ROUND(IF(AND(H30&lt;&gt;"",H31&lt;&gt;""),IF(E42&lt;=1,1,E42),0),2)</f>
        <v>0</v>
      </c>
      <c r="G42" s="16"/>
      <c r="H42" s="234">
        <f>IFERROR(H41/F42,0)</f>
        <v>0</v>
      </c>
      <c r="I42" s="2"/>
      <c r="J42" s="61"/>
      <c r="K42" s="234">
        <f>IFERROR(K41/F39,0)</f>
        <v>0</v>
      </c>
      <c r="L42" s="2"/>
      <c r="M42" s="61"/>
      <c r="N42" s="234">
        <f>IFERROR(N41/F38,0)</f>
        <v>0</v>
      </c>
      <c r="O42" s="2"/>
      <c r="P42" s="61"/>
      <c r="Q42" s="234">
        <f>IFERROR(Q41/F37,0)</f>
        <v>0</v>
      </c>
      <c r="R42" s="2"/>
      <c r="S42" s="14"/>
    </row>
    <row r="43" spans="1:19" ht="8.25" hidden="1" customHeight="1" outlineLevel="1" thickBot="1" x14ac:dyDescent="0.4">
      <c r="B43" s="17"/>
      <c r="C43" s="18"/>
      <c r="D43" s="18"/>
      <c r="E43" s="18"/>
      <c r="F43" s="18"/>
      <c r="G43" s="18"/>
      <c r="H43" s="18"/>
      <c r="I43" s="18"/>
      <c r="J43" s="18"/>
      <c r="K43" s="18"/>
      <c r="L43" s="18"/>
      <c r="M43" s="18"/>
      <c r="N43" s="18"/>
      <c r="O43" s="18"/>
      <c r="P43" s="18"/>
      <c r="Q43" s="18"/>
      <c r="R43" s="18"/>
      <c r="S43" s="19"/>
    </row>
    <row r="44" spans="1:19" ht="13.9" hidden="1" customHeight="1" outlineLevel="1" thickBot="1" x14ac:dyDescent="0.4">
      <c r="I44" s="20"/>
      <c r="J44" s="20"/>
      <c r="K44" s="20"/>
      <c r="L44" s="20"/>
      <c r="M44" s="20"/>
      <c r="N44" s="20"/>
      <c r="O44" s="20"/>
      <c r="P44" s="20"/>
      <c r="Q44" s="20"/>
      <c r="R44" s="20"/>
    </row>
    <row r="45" spans="1:19" ht="21" customHeight="1" collapsed="1" thickBot="1" x14ac:dyDescent="0.4">
      <c r="A45" s="2"/>
      <c r="B45" s="231"/>
      <c r="C45" s="64" t="s">
        <v>161</v>
      </c>
      <c r="D45" s="31"/>
      <c r="E45" s="31"/>
      <c r="F45" s="31"/>
      <c r="G45" s="249" t="str">
        <f>IF(OR(SAM!D47=0,SAM!D47=""),"",SAM!D47)</f>
        <v/>
      </c>
      <c r="H45" s="249"/>
      <c r="I45" s="249"/>
      <c r="J45" s="249"/>
      <c r="K45" s="249"/>
      <c r="L45" s="249"/>
      <c r="M45" s="8"/>
      <c r="N45" s="8"/>
      <c r="O45" s="8"/>
      <c r="P45" s="8"/>
      <c r="Q45" s="8"/>
      <c r="R45" s="8"/>
      <c r="S45" s="10"/>
    </row>
    <row r="46" spans="1:19" ht="6.75" hidden="1" customHeight="1" outlineLevel="1" x14ac:dyDescent="0.35">
      <c r="B46" s="21"/>
      <c r="C46" s="20"/>
      <c r="D46" s="20"/>
      <c r="E46" s="20"/>
      <c r="F46" s="20"/>
      <c r="G46" s="20"/>
      <c r="H46" s="20"/>
      <c r="I46" s="20"/>
      <c r="J46" s="20"/>
      <c r="K46" s="20"/>
      <c r="L46" s="20"/>
      <c r="M46" s="20"/>
      <c r="N46" s="20"/>
      <c r="O46" s="20"/>
      <c r="P46" s="20"/>
      <c r="Q46" s="20"/>
      <c r="R46" s="20"/>
      <c r="S46" s="22"/>
    </row>
    <row r="47" spans="1:19" ht="21" hidden="1" customHeight="1" outlineLevel="1" x14ac:dyDescent="0.35">
      <c r="B47" s="13"/>
      <c r="D47" s="71" t="s">
        <v>162</v>
      </c>
      <c r="G47" s="80" t="s">
        <v>102</v>
      </c>
      <c r="H47" s="82"/>
      <c r="I47" s="80" t="s">
        <v>102</v>
      </c>
      <c r="J47" s="80" t="s">
        <v>102</v>
      </c>
      <c r="K47" s="82"/>
      <c r="L47" s="80" t="s">
        <v>102</v>
      </c>
      <c r="M47" s="80" t="s">
        <v>102</v>
      </c>
      <c r="N47" s="82"/>
      <c r="O47" s="80" t="s">
        <v>102</v>
      </c>
      <c r="P47" s="80" t="s">
        <v>102</v>
      </c>
      <c r="Q47" s="82"/>
      <c r="R47" s="80" t="s">
        <v>102</v>
      </c>
      <c r="S47" s="14"/>
    </row>
    <row r="48" spans="1:19" ht="6.75" hidden="1" customHeight="1" outlineLevel="1" x14ac:dyDescent="0.35">
      <c r="B48" s="13"/>
      <c r="H48" s="74"/>
      <c r="K48" s="74"/>
      <c r="N48" s="74"/>
      <c r="Q48" s="74"/>
      <c r="S48" s="14"/>
    </row>
    <row r="49" spans="2:19" ht="21" hidden="1" customHeight="1" outlineLevel="1" x14ac:dyDescent="0.35">
      <c r="B49" s="13"/>
      <c r="D49" s="71" t="s">
        <v>163</v>
      </c>
      <c r="E49" s="74" t="s">
        <v>164</v>
      </c>
      <c r="F49" s="74" t="s">
        <v>164</v>
      </c>
      <c r="G49" s="72"/>
      <c r="H49" s="69"/>
      <c r="J49" s="72"/>
      <c r="K49" s="69"/>
      <c r="M49" s="72"/>
      <c r="N49" s="69"/>
      <c r="P49" s="72"/>
      <c r="Q49" s="69"/>
      <c r="S49" s="14"/>
    </row>
    <row r="50" spans="2:19" ht="21" hidden="1" customHeight="1" outlineLevel="1" x14ac:dyDescent="0.35">
      <c r="B50" s="13"/>
      <c r="D50" s="71" t="s">
        <v>165</v>
      </c>
      <c r="E50" s="74" t="s">
        <v>164</v>
      </c>
      <c r="F50" s="74" t="s">
        <v>164</v>
      </c>
      <c r="G50" s="72"/>
      <c r="H50" s="70"/>
      <c r="J50" s="72"/>
      <c r="K50" s="70"/>
      <c r="M50" s="72"/>
      <c r="N50" s="70"/>
      <c r="P50" s="72"/>
      <c r="Q50" s="70"/>
      <c r="S50" s="14"/>
    </row>
    <row r="51" spans="2:19" ht="6.75" hidden="1" customHeight="1" outlineLevel="1" x14ac:dyDescent="0.35">
      <c r="B51" s="13"/>
      <c r="E51" s="74" t="s">
        <v>164</v>
      </c>
      <c r="F51" s="74" t="s">
        <v>164</v>
      </c>
      <c r="S51" s="14"/>
    </row>
    <row r="52" spans="2:19" ht="21" hidden="1" customHeight="1" outlineLevel="1" x14ac:dyDescent="0.35">
      <c r="B52" s="67" t="s">
        <v>166</v>
      </c>
      <c r="C52" s="65"/>
      <c r="D52" s="16"/>
      <c r="E52" s="74" t="s">
        <v>164</v>
      </c>
      <c r="F52" s="74" t="s">
        <v>164</v>
      </c>
      <c r="G52" s="16"/>
      <c r="H52" s="184"/>
      <c r="I52" s="2"/>
      <c r="J52" s="16"/>
      <c r="K52" s="184"/>
      <c r="L52" s="2"/>
      <c r="M52" s="16"/>
      <c r="N52" s="184"/>
      <c r="O52" s="2"/>
      <c r="P52" s="16"/>
      <c r="Q52" s="184"/>
      <c r="R52" s="2"/>
      <c r="S52" s="14"/>
    </row>
    <row r="53" spans="2:19" ht="21" hidden="1" customHeight="1" outlineLevel="1" x14ac:dyDescent="0.35">
      <c r="B53" s="67" t="s">
        <v>167</v>
      </c>
      <c r="C53" s="65"/>
      <c r="D53" s="16"/>
      <c r="E53" s="74" t="s">
        <v>164</v>
      </c>
      <c r="F53" s="74" t="s">
        <v>164</v>
      </c>
      <c r="G53" s="23" t="s">
        <v>14</v>
      </c>
      <c r="H53" s="182"/>
      <c r="I53" s="24" t="s">
        <v>15</v>
      </c>
      <c r="J53" s="23" t="s">
        <v>14</v>
      </c>
      <c r="K53" s="182"/>
      <c r="L53" s="24" t="s">
        <v>15</v>
      </c>
      <c r="M53" s="23" t="s">
        <v>14</v>
      </c>
      <c r="N53" s="182"/>
      <c r="O53" s="24" t="s">
        <v>15</v>
      </c>
      <c r="P53" s="23" t="s">
        <v>14</v>
      </c>
      <c r="Q53" s="182"/>
      <c r="R53" s="24" t="s">
        <v>15</v>
      </c>
      <c r="S53" s="14"/>
    </row>
    <row r="54" spans="2:19" ht="21" hidden="1" customHeight="1" outlineLevel="1" x14ac:dyDescent="0.35">
      <c r="B54" s="67" t="s">
        <v>168</v>
      </c>
      <c r="C54" s="65"/>
      <c r="D54" s="16"/>
      <c r="E54" s="74"/>
      <c r="F54" s="74"/>
      <c r="G54" s="16"/>
      <c r="H54" s="186"/>
      <c r="I54" s="2"/>
      <c r="J54" s="16"/>
      <c r="K54" s="186"/>
      <c r="L54" s="2"/>
      <c r="M54" s="16"/>
      <c r="N54" s="186"/>
      <c r="O54" s="2"/>
      <c r="P54" s="16"/>
      <c r="Q54" s="186"/>
      <c r="R54" s="2"/>
      <c r="S54" s="14"/>
    </row>
    <row r="55" spans="2:19" ht="21" hidden="1" customHeight="1" outlineLevel="1" x14ac:dyDescent="0.35">
      <c r="B55" s="67" t="s">
        <v>169</v>
      </c>
      <c r="C55" s="65"/>
      <c r="D55" s="16"/>
      <c r="E55" s="74"/>
      <c r="F55" s="74"/>
      <c r="G55" s="16"/>
      <c r="H55" s="186"/>
      <c r="I55" s="2"/>
      <c r="J55" s="16"/>
      <c r="K55" s="186"/>
      <c r="L55" s="2"/>
      <c r="M55" s="16"/>
      <c r="N55" s="186"/>
      <c r="O55" s="2"/>
      <c r="P55" s="16"/>
      <c r="Q55" s="186"/>
      <c r="R55" s="2"/>
      <c r="S55" s="14"/>
    </row>
    <row r="56" spans="2:19" ht="21" hidden="1" customHeight="1" outlineLevel="1" x14ac:dyDescent="0.35">
      <c r="B56" s="67" t="s">
        <v>170</v>
      </c>
      <c r="C56" s="65"/>
      <c r="D56" s="16"/>
      <c r="E56" s="81">
        <f>IF(MONTH(Q49)=MONTH(Q50),((YEAR(Q50)-YEAR(Q49))*12)-12+(12-MONTH(Q49))+MONTH(Q50)-1+(EOMONTH(Q49,0)-Q49+1)/DAY(EOMONTH(Q49,0))+(1-(EOMONTH(Q50,0)-Q50)/DAY(EOMONTH(Q50,0))),((YEAR(Q50)-YEAR(Q49))*12)-12+(12-MONTH(Q49))+MONTH(Q50)-1+(EOMONTH(Q49,0)-Q49+1)/DAY(EOMONTH(Q49,0))+(1-(EOMONTH(Q50,0)-Q50)/DAY(EOMONTH(Q50,0))))</f>
        <v>3.2258064516129004E-2</v>
      </c>
      <c r="F56" s="81">
        <f>ROUND(IF(AND(Q49&lt;&gt;"",Q50&lt;&gt;""),IF(E56&lt;=1,1,E56),0),2)</f>
        <v>0</v>
      </c>
      <c r="G56" s="16"/>
      <c r="H56" s="186"/>
      <c r="I56" s="2"/>
      <c r="J56" s="16"/>
      <c r="K56" s="186"/>
      <c r="L56" s="2"/>
      <c r="M56" s="16"/>
      <c r="N56" s="186"/>
      <c r="O56" s="2"/>
      <c r="P56" s="16"/>
      <c r="Q56" s="186"/>
      <c r="R56" s="2"/>
      <c r="S56" s="14"/>
    </row>
    <row r="57" spans="2:19" ht="21" hidden="1" customHeight="1" outlineLevel="1" x14ac:dyDescent="0.35">
      <c r="B57" s="67" t="s">
        <v>171</v>
      </c>
      <c r="C57" s="65"/>
      <c r="D57" s="16"/>
      <c r="E57" s="74">
        <f>IF(MONTH(N49)=MONTH(N50),((YEAR(N50)-YEAR(N49))*12)-12+(12-MONTH(N49))+MONTH(N50)-1+(EOMONTH(N49,0)-N49+1)/DAY(EOMONTH(N49,0))+(1-(EOMONTH(N50,0)-N50)/DAY(EOMONTH(N50,0))),((YEAR(N50)-YEAR(N49))*12)-12+(12-MONTH(N49))+MONTH(N50)-1+(EOMONTH(N49,0)-N49+1)/DAY(EOMONTH(N49,0))+(1-(EOMONTH(N50,0)-N50)/DAY(EOMONTH(N50,0))))</f>
        <v>3.2258064516129004E-2</v>
      </c>
      <c r="F57" s="74">
        <f>ROUND(IF(AND(N49&lt;&gt;"",N50&lt;&gt;""),IF(E57&lt;=1,1,E57),0),2)</f>
        <v>0</v>
      </c>
      <c r="G57" s="16"/>
      <c r="H57" s="186"/>
      <c r="I57" s="2"/>
      <c r="J57" s="16"/>
      <c r="K57" s="186"/>
      <c r="L57" s="2"/>
      <c r="M57" s="16"/>
      <c r="N57" s="186"/>
      <c r="O57" s="2"/>
      <c r="P57" s="16"/>
      <c r="Q57" s="186"/>
      <c r="R57" s="2"/>
      <c r="S57" s="14"/>
    </row>
    <row r="58" spans="2:19" ht="21" hidden="1" customHeight="1" outlineLevel="1" x14ac:dyDescent="0.35">
      <c r="B58" s="67" t="s">
        <v>113</v>
      </c>
      <c r="C58" s="65"/>
      <c r="D58" s="83"/>
      <c r="E58" s="74">
        <f>IF(MONTH(K49)=MONTH(K50),((YEAR(K50)-YEAR(K49))*12)-12+(12-MONTH(K49))+MONTH(K50)-1+(EOMONTH(K49,0)-K49+1)/DAY(EOMONTH(K49,0))+(1-(EOMONTH(K50,0)-K50)/DAY(EOMONTH(K50,0))),((YEAR(K50)-YEAR(K49))*12)-12+(12-MONTH(K49))+MONTH(K50)-1+(EOMONTH(K49,0)-K49+1)/DAY(EOMONTH(K49,0))+(1-(EOMONTH(K50,0)-K50)/DAY(EOMONTH(K50,0))))</f>
        <v>3.2258064516129004E-2</v>
      </c>
      <c r="F58" s="74">
        <f>ROUND(IF(AND(K49&lt;&gt;"",K50&lt;&gt;""),IF(E58&lt;=1,1,E58),0),2)</f>
        <v>0</v>
      </c>
      <c r="G58" s="79" t="s">
        <v>102</v>
      </c>
      <c r="H58" s="185"/>
      <c r="I58" s="2"/>
      <c r="J58" s="2"/>
      <c r="K58" s="185"/>
      <c r="L58" s="2"/>
      <c r="M58" s="2"/>
      <c r="N58" s="185"/>
      <c r="O58" s="2"/>
      <c r="P58" s="2"/>
      <c r="Q58" s="185"/>
      <c r="R58" s="2"/>
      <c r="S58" s="14"/>
    </row>
    <row r="59" spans="2:19" ht="21" hidden="1" customHeight="1" outlineLevel="1" x14ac:dyDescent="0.35">
      <c r="B59" s="67"/>
      <c r="C59" s="65"/>
      <c r="D59" s="16"/>
      <c r="E59" s="74" t="s">
        <v>164</v>
      </c>
      <c r="F59" s="74" t="s">
        <v>164</v>
      </c>
      <c r="G59" s="23"/>
      <c r="H59" s="26"/>
      <c r="I59" s="2"/>
      <c r="J59" s="23"/>
      <c r="K59" s="26"/>
      <c r="L59" s="2"/>
      <c r="M59" s="23"/>
      <c r="N59" s="26"/>
      <c r="O59" s="2"/>
      <c r="P59" s="23"/>
      <c r="Q59" s="26"/>
      <c r="R59" s="2"/>
      <c r="S59" s="14"/>
    </row>
    <row r="60" spans="2:19" ht="21" hidden="1" customHeight="1" outlineLevel="1" x14ac:dyDescent="0.35">
      <c r="B60" s="68"/>
      <c r="C60" s="66"/>
      <c r="D60" s="77" t="s">
        <v>172</v>
      </c>
      <c r="E60" s="74" t="s">
        <v>164</v>
      </c>
      <c r="F60" s="74" t="s">
        <v>164</v>
      </c>
      <c r="G60" s="61"/>
      <c r="H60" s="234">
        <f>IFERROR(SUM(H54:H58)-H53+H52,0)</f>
        <v>0</v>
      </c>
      <c r="I60" s="2"/>
      <c r="J60" s="61"/>
      <c r="K60" s="234">
        <f>IFERROR(SUM(K54:K58)-K53+K52,0)</f>
        <v>0</v>
      </c>
      <c r="L60" s="2"/>
      <c r="M60" s="61"/>
      <c r="N60" s="234">
        <f>IFERROR(SUM(N54:N58)-N53+N52,0)</f>
        <v>0</v>
      </c>
      <c r="O60" s="2"/>
      <c r="P60" s="61"/>
      <c r="Q60" s="234">
        <f>IFERROR(SUM(Q54:Q58)-Q53+Q52,0)</f>
        <v>0</v>
      </c>
      <c r="R60" s="2"/>
      <c r="S60" s="14"/>
    </row>
    <row r="61" spans="2:19" ht="21" hidden="1" customHeight="1" outlineLevel="1" x14ac:dyDescent="0.35">
      <c r="B61" s="68"/>
      <c r="C61" s="66"/>
      <c r="D61" s="71" t="s">
        <v>173</v>
      </c>
      <c r="E61" s="74">
        <f>IF(MONTH(H49)=MONTH(H50),((YEAR(H50)-YEAR(H49))*12)-12+(12-MONTH(H49))+MONTH(H50)-1+(EOMONTH(H49,0)-H49+1)/DAY(EOMONTH(H49,0))+(1-(EOMONTH(H50,0)-H50)/DAY(EOMONTH(H50,0))),((YEAR(H50)-YEAR(H49))*12)-12+(12-MONTH(H49))+MONTH(H50)-1+(EOMONTH(H49,0)-H49+1)/DAY(EOMONTH(H49,0))+(1-(EOMONTH(H50,0)-H50)/DAY(EOMONTH(H50,0))))</f>
        <v>3.2258064516129004E-2</v>
      </c>
      <c r="F61" s="74">
        <f>ROUND(IF(AND(H49&lt;&gt;"",H50&lt;&gt;""),IF(E61&lt;=1,1,E61),0),2)</f>
        <v>0</v>
      </c>
      <c r="G61" s="16"/>
      <c r="H61" s="234">
        <f>IFERROR(H60/F61,0)</f>
        <v>0</v>
      </c>
      <c r="I61" s="2"/>
      <c r="J61" s="61"/>
      <c r="K61" s="234">
        <f>IFERROR(K60/F58,0)</f>
        <v>0</v>
      </c>
      <c r="L61" s="2"/>
      <c r="M61" s="61"/>
      <c r="N61" s="234">
        <f>IFERROR(N60/F57,0)</f>
        <v>0</v>
      </c>
      <c r="O61" s="2"/>
      <c r="P61" s="61"/>
      <c r="Q61" s="234">
        <f>IFERROR(Q60/F56,0)</f>
        <v>0</v>
      </c>
      <c r="R61" s="2"/>
      <c r="S61" s="14"/>
    </row>
    <row r="62" spans="2:19" ht="8.25" hidden="1" customHeight="1" outlineLevel="1" thickBot="1" x14ac:dyDescent="0.4">
      <c r="B62" s="17"/>
      <c r="C62" s="18"/>
      <c r="D62" s="18"/>
      <c r="E62" s="18"/>
      <c r="F62" s="18"/>
      <c r="G62" s="18"/>
      <c r="H62" s="18"/>
      <c r="I62" s="18"/>
      <c r="J62" s="18"/>
      <c r="K62" s="18"/>
      <c r="L62" s="18"/>
      <c r="M62" s="18"/>
      <c r="N62" s="18"/>
      <c r="O62" s="18"/>
      <c r="P62" s="18"/>
      <c r="Q62" s="18"/>
      <c r="R62" s="18"/>
      <c r="S62" s="19"/>
    </row>
    <row r="63" spans="2:19" x14ac:dyDescent="0.35">
      <c r="I63" s="20"/>
      <c r="J63" s="20"/>
      <c r="K63" s="20"/>
      <c r="L63" s="20"/>
      <c r="M63" s="20"/>
      <c r="N63" s="20"/>
      <c r="O63" s="20"/>
      <c r="P63" s="20"/>
      <c r="Q63" s="20"/>
      <c r="R63" s="20"/>
    </row>
    <row r="64" spans="2:19" ht="28.15" customHeight="1" x14ac:dyDescent="0.35">
      <c r="B64" s="75" t="s">
        <v>174</v>
      </c>
      <c r="C64" s="76"/>
      <c r="D64" s="6"/>
      <c r="E64" s="6"/>
      <c r="F64" s="6"/>
      <c r="G64" s="6"/>
      <c r="H64" s="6"/>
      <c r="I64" s="6"/>
      <c r="J64" s="6"/>
      <c r="K64" s="6"/>
      <c r="L64" s="6"/>
      <c r="M64" s="6"/>
      <c r="N64" s="6"/>
      <c r="O64" s="6"/>
      <c r="P64" s="6"/>
      <c r="Q64" s="6"/>
      <c r="R64" s="6"/>
      <c r="S64" s="5"/>
    </row>
    <row r="65" spans="1:19" ht="21.65" customHeight="1" thickBot="1" x14ac:dyDescent="0.4">
      <c r="C65" s="33" t="s">
        <v>160</v>
      </c>
    </row>
    <row r="66" spans="1:19" ht="21" customHeight="1" collapsed="1" thickBot="1" x14ac:dyDescent="0.4">
      <c r="A66" s="2"/>
      <c r="B66" s="231"/>
      <c r="C66" s="64" t="s">
        <v>175</v>
      </c>
      <c r="D66" s="31"/>
      <c r="E66" s="31"/>
      <c r="F66" s="31"/>
      <c r="G66" s="249" t="str">
        <f>IF(OR(SAM!D65=0,SAM!D65=""),"",SAM!D65)</f>
        <v/>
      </c>
      <c r="H66" s="249"/>
      <c r="I66" s="249"/>
      <c r="J66" s="249"/>
      <c r="K66" s="249"/>
      <c r="L66" s="249"/>
      <c r="M66" s="8"/>
      <c r="N66" s="8"/>
      <c r="O66" s="8"/>
      <c r="P66" s="8"/>
      <c r="Q66" s="8"/>
      <c r="R66" s="8"/>
      <c r="S66" s="10"/>
    </row>
    <row r="67" spans="1:19" ht="6.75" hidden="1" customHeight="1" outlineLevel="1" x14ac:dyDescent="0.35">
      <c r="B67" s="21"/>
      <c r="C67" s="20"/>
      <c r="D67" s="20"/>
      <c r="E67" s="20"/>
      <c r="F67" s="20"/>
      <c r="G67" s="20"/>
      <c r="H67" s="20"/>
      <c r="I67" s="20"/>
      <c r="J67" s="20"/>
      <c r="K67" s="20"/>
      <c r="L67" s="20"/>
      <c r="M67" s="20"/>
      <c r="N67" s="20"/>
      <c r="O67" s="20"/>
      <c r="P67" s="20"/>
      <c r="Q67" s="20"/>
      <c r="R67" s="20"/>
      <c r="S67" s="22"/>
    </row>
    <row r="68" spans="1:19" ht="21" hidden="1" customHeight="1" outlineLevel="1" x14ac:dyDescent="0.35">
      <c r="B68" s="13"/>
      <c r="D68" s="71" t="s">
        <v>162</v>
      </c>
      <c r="G68" s="80" t="s">
        <v>102</v>
      </c>
      <c r="H68" s="82"/>
      <c r="I68" s="80" t="s">
        <v>102</v>
      </c>
      <c r="J68" s="80" t="s">
        <v>102</v>
      </c>
      <c r="K68" s="82"/>
      <c r="L68" s="80" t="s">
        <v>102</v>
      </c>
      <c r="M68" s="80" t="s">
        <v>102</v>
      </c>
      <c r="N68" s="82"/>
      <c r="O68" s="80" t="s">
        <v>102</v>
      </c>
      <c r="P68" s="80" t="s">
        <v>102</v>
      </c>
      <c r="Q68" s="82"/>
      <c r="R68" s="80" t="s">
        <v>102</v>
      </c>
      <c r="S68" s="14"/>
    </row>
    <row r="69" spans="1:19" ht="6.75" hidden="1" customHeight="1" outlineLevel="1" x14ac:dyDescent="0.35">
      <c r="B69" s="13"/>
      <c r="H69" s="74"/>
      <c r="K69" s="74"/>
      <c r="N69" s="74"/>
      <c r="Q69" s="74"/>
      <c r="S69" s="14"/>
    </row>
    <row r="70" spans="1:19" ht="21" hidden="1" customHeight="1" outlineLevel="1" x14ac:dyDescent="0.35">
      <c r="B70" s="13"/>
      <c r="D70" s="71" t="s">
        <v>163</v>
      </c>
      <c r="E70" s="74" t="s">
        <v>164</v>
      </c>
      <c r="F70" s="74" t="s">
        <v>164</v>
      </c>
      <c r="G70" s="72"/>
      <c r="H70" s="69"/>
      <c r="J70" s="72"/>
      <c r="K70" s="69"/>
      <c r="M70" s="72"/>
      <c r="N70" s="69"/>
      <c r="P70" s="72"/>
      <c r="Q70" s="69"/>
      <c r="S70" s="14"/>
    </row>
    <row r="71" spans="1:19" ht="21" hidden="1" customHeight="1" outlineLevel="1" x14ac:dyDescent="0.35">
      <c r="B71" s="13"/>
      <c r="D71" s="71" t="s">
        <v>165</v>
      </c>
      <c r="E71" s="74" t="s">
        <v>164</v>
      </c>
      <c r="F71" s="74" t="s">
        <v>164</v>
      </c>
      <c r="G71" s="72"/>
      <c r="H71" s="70"/>
      <c r="J71" s="72"/>
      <c r="K71" s="70"/>
      <c r="M71" s="72"/>
      <c r="N71" s="70"/>
      <c r="P71" s="72"/>
      <c r="Q71" s="70"/>
      <c r="S71" s="14"/>
    </row>
    <row r="72" spans="1:19" ht="6.75" hidden="1" customHeight="1" outlineLevel="1" x14ac:dyDescent="0.35">
      <c r="B72" s="13"/>
      <c r="E72" s="74" t="s">
        <v>164</v>
      </c>
      <c r="F72" s="74" t="s">
        <v>164</v>
      </c>
      <c r="S72" s="14"/>
    </row>
    <row r="73" spans="1:19" ht="21" hidden="1" customHeight="1" outlineLevel="1" x14ac:dyDescent="0.35">
      <c r="B73" s="67" t="s">
        <v>166</v>
      </c>
      <c r="C73" s="65"/>
      <c r="D73" s="16"/>
      <c r="E73" s="74" t="s">
        <v>164</v>
      </c>
      <c r="F73" s="74" t="s">
        <v>164</v>
      </c>
      <c r="G73" s="16"/>
      <c r="H73" s="184"/>
      <c r="I73" s="2"/>
      <c r="J73" s="16"/>
      <c r="K73" s="184"/>
      <c r="L73" s="2"/>
      <c r="M73" s="16"/>
      <c r="N73" s="184"/>
      <c r="O73" s="2"/>
      <c r="P73" s="16"/>
      <c r="Q73" s="184"/>
      <c r="R73" s="2"/>
      <c r="S73" s="14"/>
    </row>
    <row r="74" spans="1:19" ht="21" hidden="1" customHeight="1" outlineLevel="1" x14ac:dyDescent="0.35">
      <c r="B74" s="67" t="s">
        <v>167</v>
      </c>
      <c r="C74" s="65"/>
      <c r="D74" s="16"/>
      <c r="E74" s="74" t="s">
        <v>164</v>
      </c>
      <c r="F74" s="74" t="s">
        <v>164</v>
      </c>
      <c r="G74" s="23" t="s">
        <v>14</v>
      </c>
      <c r="H74" s="182"/>
      <c r="I74" s="24" t="s">
        <v>15</v>
      </c>
      <c r="J74" s="23" t="s">
        <v>14</v>
      </c>
      <c r="K74" s="182"/>
      <c r="L74" s="24" t="s">
        <v>15</v>
      </c>
      <c r="M74" s="23" t="s">
        <v>14</v>
      </c>
      <c r="N74" s="182"/>
      <c r="O74" s="24" t="s">
        <v>15</v>
      </c>
      <c r="P74" s="23" t="s">
        <v>14</v>
      </c>
      <c r="Q74" s="182"/>
      <c r="R74" s="24" t="s">
        <v>15</v>
      </c>
      <c r="S74" s="14"/>
    </row>
    <row r="75" spans="1:19" ht="21" hidden="1" customHeight="1" outlineLevel="1" x14ac:dyDescent="0.35">
      <c r="B75" s="67" t="s">
        <v>168</v>
      </c>
      <c r="C75" s="65"/>
      <c r="D75" s="16"/>
      <c r="E75" s="74"/>
      <c r="F75" s="74"/>
      <c r="G75" s="16"/>
      <c r="H75" s="186"/>
      <c r="I75" s="2"/>
      <c r="J75" s="16"/>
      <c r="K75" s="186"/>
      <c r="L75" s="2"/>
      <c r="M75" s="16"/>
      <c r="N75" s="186"/>
      <c r="O75" s="2"/>
      <c r="P75" s="16"/>
      <c r="Q75" s="186"/>
      <c r="R75" s="2"/>
      <c r="S75" s="14"/>
    </row>
    <row r="76" spans="1:19" ht="21" hidden="1" customHeight="1" outlineLevel="1" x14ac:dyDescent="0.35">
      <c r="B76" s="67" t="s">
        <v>169</v>
      </c>
      <c r="C76" s="65"/>
      <c r="D76" s="16"/>
      <c r="E76" s="74"/>
      <c r="F76" s="74"/>
      <c r="G76" s="16"/>
      <c r="H76" s="186"/>
      <c r="I76" s="2"/>
      <c r="J76" s="16"/>
      <c r="K76" s="186"/>
      <c r="L76" s="2"/>
      <c r="M76" s="16"/>
      <c r="N76" s="186"/>
      <c r="O76" s="2"/>
      <c r="P76" s="16"/>
      <c r="Q76" s="186"/>
      <c r="R76" s="2"/>
      <c r="S76" s="14"/>
    </row>
    <row r="77" spans="1:19" ht="21" hidden="1" customHeight="1" outlineLevel="1" x14ac:dyDescent="0.35">
      <c r="B77" s="67" t="s">
        <v>170</v>
      </c>
      <c r="C77" s="65"/>
      <c r="D77" s="16"/>
      <c r="E77" s="81">
        <f>IF(MONTH(Q70)=MONTH(Q71),((YEAR(Q71)-YEAR(Q70))*12)-12+(12-MONTH(Q70))+MONTH(Q71)-1+(EOMONTH(Q70,0)-Q70+1)/DAY(EOMONTH(Q70,0))+(1-(EOMONTH(Q71,0)-Q71)/DAY(EOMONTH(Q71,0))),((YEAR(Q71)-YEAR(Q70))*12)-12+(12-MONTH(Q70))+MONTH(Q71)-1+(EOMONTH(Q70,0)-Q70+1)/DAY(EOMONTH(Q70,0))+(1-(EOMONTH(Q71,0)-Q71)/DAY(EOMONTH(Q71,0))))</f>
        <v>3.2258064516129004E-2</v>
      </c>
      <c r="F77" s="81">
        <f>ROUND(IF(AND(Q70&lt;&gt;"",Q71&lt;&gt;""),IF(E77&lt;=1,1,E77),0),2)</f>
        <v>0</v>
      </c>
      <c r="G77" s="16"/>
      <c r="H77" s="186"/>
      <c r="I77" s="2"/>
      <c r="J77" s="16"/>
      <c r="K77" s="186"/>
      <c r="L77" s="2"/>
      <c r="M77" s="16"/>
      <c r="N77" s="186"/>
      <c r="O77" s="2"/>
      <c r="P77" s="16"/>
      <c r="Q77" s="186"/>
      <c r="R77" s="2"/>
      <c r="S77" s="14"/>
    </row>
    <row r="78" spans="1:19" ht="21" hidden="1" customHeight="1" outlineLevel="1" x14ac:dyDescent="0.35">
      <c r="B78" s="67" t="s">
        <v>171</v>
      </c>
      <c r="C78" s="65"/>
      <c r="D78" s="16"/>
      <c r="E78" s="74">
        <f>IF(MONTH(N70)=MONTH(N71),((YEAR(N71)-YEAR(N70))*12)-12+(12-MONTH(N70))+MONTH(N71)-1+(EOMONTH(N70,0)-N70+1)/DAY(EOMONTH(N70,0))+(1-(EOMONTH(N71,0)-N71)/DAY(EOMONTH(N71,0))),((YEAR(N71)-YEAR(N70))*12)-12+(12-MONTH(N70))+MONTH(N71)-1+(EOMONTH(N70,0)-N70+1)/DAY(EOMONTH(N70,0))+(1-(EOMONTH(N71,0)-N71)/DAY(EOMONTH(N71,0))))</f>
        <v>3.2258064516129004E-2</v>
      </c>
      <c r="F78" s="74">
        <f>ROUND(IF(AND(N70&lt;&gt;"",N71&lt;&gt;""),IF(E78&lt;=1,1,E78),0),2)</f>
        <v>0</v>
      </c>
      <c r="G78" s="16"/>
      <c r="H78" s="186"/>
      <c r="I78" s="2"/>
      <c r="J78" s="16"/>
      <c r="K78" s="186"/>
      <c r="L78" s="2"/>
      <c r="M78" s="16"/>
      <c r="N78" s="186"/>
      <c r="O78" s="2"/>
      <c r="P78" s="16"/>
      <c r="Q78" s="186"/>
      <c r="R78" s="2"/>
      <c r="S78" s="14"/>
    </row>
    <row r="79" spans="1:19" ht="21" hidden="1" customHeight="1" outlineLevel="1" x14ac:dyDescent="0.35">
      <c r="B79" s="67" t="s">
        <v>113</v>
      </c>
      <c r="C79" s="65"/>
      <c r="D79" s="83"/>
      <c r="E79" s="74">
        <f>IF(MONTH(K70)=MONTH(K71),((YEAR(K71)-YEAR(K70))*12)-12+(12-MONTH(K70))+MONTH(K71)-1+(EOMONTH(K70,0)-K70+1)/DAY(EOMONTH(K70,0))+(1-(EOMONTH(K71,0)-K71)/DAY(EOMONTH(K71,0))),((YEAR(K71)-YEAR(K70))*12)-12+(12-MONTH(K70))+MONTH(K71)-1+(EOMONTH(K70,0)-K70+1)/DAY(EOMONTH(K70,0))+(1-(EOMONTH(K71,0)-K71)/DAY(EOMONTH(K71,0))))</f>
        <v>3.2258064516129004E-2</v>
      </c>
      <c r="F79" s="74">
        <f>ROUND(IF(AND(K70&lt;&gt;"",K71&lt;&gt;""),IF(E79&lt;=1,1,E79),0),2)</f>
        <v>0</v>
      </c>
      <c r="G79" s="79" t="s">
        <v>102</v>
      </c>
      <c r="H79" s="185"/>
      <c r="I79" s="2"/>
      <c r="J79" s="2"/>
      <c r="K79" s="185"/>
      <c r="L79" s="2"/>
      <c r="M79" s="2"/>
      <c r="N79" s="185"/>
      <c r="O79" s="2"/>
      <c r="P79" s="2"/>
      <c r="Q79" s="185"/>
      <c r="R79" s="2"/>
      <c r="S79" s="14"/>
    </row>
    <row r="80" spans="1:19" ht="21" hidden="1" customHeight="1" outlineLevel="1" x14ac:dyDescent="0.35">
      <c r="B80" s="67"/>
      <c r="C80" s="65"/>
      <c r="D80" s="16"/>
      <c r="E80" s="74" t="s">
        <v>164</v>
      </c>
      <c r="F80" s="74" t="s">
        <v>164</v>
      </c>
      <c r="G80" s="23"/>
      <c r="H80" s="26"/>
      <c r="I80" s="2"/>
      <c r="J80" s="23"/>
      <c r="K80" s="26"/>
      <c r="L80" s="2"/>
      <c r="M80" s="23"/>
      <c r="N80" s="26"/>
      <c r="O80" s="2"/>
      <c r="P80" s="23"/>
      <c r="Q80" s="26"/>
      <c r="R80" s="2"/>
      <c r="S80" s="14"/>
    </row>
    <row r="81" spans="1:19" ht="21" hidden="1" customHeight="1" outlineLevel="1" x14ac:dyDescent="0.35">
      <c r="B81" s="68"/>
      <c r="C81" s="66"/>
      <c r="D81" s="77" t="s">
        <v>172</v>
      </c>
      <c r="E81" s="74" t="s">
        <v>164</v>
      </c>
      <c r="F81" s="74" t="s">
        <v>164</v>
      </c>
      <c r="G81" s="61"/>
      <c r="H81" s="234">
        <f>IFERROR(SUM(H75:H79)-H74+H73,0)</f>
        <v>0</v>
      </c>
      <c r="I81" s="2"/>
      <c r="J81" s="61"/>
      <c r="K81" s="234">
        <f>IFERROR(SUM(K75:K79)-K74+K73,0)</f>
        <v>0</v>
      </c>
      <c r="L81" s="2"/>
      <c r="M81" s="61"/>
      <c r="N81" s="234">
        <f>IFERROR(SUM(N75:N79)-N74+N73,0)</f>
        <v>0</v>
      </c>
      <c r="O81" s="2"/>
      <c r="P81" s="61"/>
      <c r="Q81" s="234">
        <f>IFERROR(SUM(Q75:Q79)-Q74+Q73,0)</f>
        <v>0</v>
      </c>
      <c r="R81" s="2"/>
      <c r="S81" s="14"/>
    </row>
    <row r="82" spans="1:19" ht="21" hidden="1" customHeight="1" outlineLevel="1" x14ac:dyDescent="0.35">
      <c r="B82" s="68"/>
      <c r="C82" s="66"/>
      <c r="D82" s="71" t="s">
        <v>173</v>
      </c>
      <c r="E82" s="74">
        <f>IF(MONTH(H70)=MONTH(H71),((YEAR(H71)-YEAR(H70))*12)-12+(12-MONTH(H70))+MONTH(H71)-1+(EOMONTH(H70,0)-H70+1)/DAY(EOMONTH(H70,0))+(1-(EOMONTH(H71,0)-H71)/DAY(EOMONTH(H71,0))),((YEAR(H71)-YEAR(H70))*12)-12+(12-MONTH(H70))+MONTH(H71)-1+(EOMONTH(H70,0)-H70+1)/DAY(EOMONTH(H70,0))+(1-(EOMONTH(H71,0)-H71)/DAY(EOMONTH(H71,0))))</f>
        <v>3.2258064516129004E-2</v>
      </c>
      <c r="F82" s="74">
        <f>ROUND(IF(AND(H70&lt;&gt;"",H71&lt;&gt;""),IF(E82&lt;=1,1,E82),0),2)</f>
        <v>0</v>
      </c>
      <c r="G82" s="16"/>
      <c r="H82" s="234">
        <f>IFERROR(H81/F82,0)</f>
        <v>0</v>
      </c>
      <c r="I82" s="2"/>
      <c r="J82" s="61"/>
      <c r="K82" s="234">
        <f>IFERROR(K81/F79,0)</f>
        <v>0</v>
      </c>
      <c r="L82" s="2"/>
      <c r="M82" s="61"/>
      <c r="N82" s="234">
        <f>IFERROR(N81/F78,0)</f>
        <v>0</v>
      </c>
      <c r="O82" s="2"/>
      <c r="P82" s="61"/>
      <c r="Q82" s="234">
        <f>IFERROR(Q81/F77,0)</f>
        <v>0</v>
      </c>
      <c r="R82" s="2"/>
      <c r="S82" s="14"/>
    </row>
    <row r="83" spans="1:19" ht="8.25" hidden="1" customHeight="1" outlineLevel="1" thickBot="1" x14ac:dyDescent="0.4">
      <c r="B83" s="17"/>
      <c r="C83" s="18"/>
      <c r="D83" s="18"/>
      <c r="E83" s="18"/>
      <c r="F83" s="18"/>
      <c r="G83" s="18"/>
      <c r="H83" s="18"/>
      <c r="I83" s="18"/>
      <c r="J83" s="18"/>
      <c r="K83" s="18"/>
      <c r="L83" s="18"/>
      <c r="M83" s="18"/>
      <c r="N83" s="18"/>
      <c r="O83" s="18"/>
      <c r="P83" s="18"/>
      <c r="Q83" s="18"/>
      <c r="R83" s="18"/>
      <c r="S83" s="19"/>
    </row>
    <row r="84" spans="1:19" ht="15" customHeight="1" x14ac:dyDescent="0.35">
      <c r="I84" s="20"/>
      <c r="J84" s="20"/>
      <c r="K84" s="20"/>
      <c r="L84" s="20"/>
      <c r="M84" s="20"/>
      <c r="N84" s="20"/>
      <c r="O84" s="20"/>
      <c r="P84" s="20"/>
      <c r="Q84" s="20"/>
      <c r="R84" s="20"/>
    </row>
    <row r="85" spans="1:19" s="2" customFormat="1" ht="31.15" customHeight="1" x14ac:dyDescent="0.35">
      <c r="B85" s="75" t="s">
        <v>43</v>
      </c>
      <c r="C85" s="76"/>
      <c r="D85" s="78"/>
      <c r="E85" s="78"/>
      <c r="F85" s="78"/>
      <c r="G85" s="78"/>
      <c r="H85" s="78"/>
      <c r="I85" s="78"/>
      <c r="J85" s="78"/>
      <c r="K85" s="78"/>
      <c r="L85" s="78"/>
      <c r="M85" s="78"/>
      <c r="N85" s="78"/>
      <c r="O85" s="78"/>
      <c r="P85" s="78"/>
      <c r="Q85" s="78"/>
      <c r="R85" s="78"/>
      <c r="S85" s="78"/>
    </row>
    <row r="86" spans="1:19" s="2" customFormat="1" ht="22.5" customHeight="1" thickBot="1" x14ac:dyDescent="0.4">
      <c r="C86" s="33" t="s">
        <v>160</v>
      </c>
    </row>
    <row r="87" spans="1:19" ht="21" customHeight="1" collapsed="1" thickBot="1" x14ac:dyDescent="0.4">
      <c r="A87" s="2"/>
      <c r="B87" s="101"/>
      <c r="C87" s="64" t="s">
        <v>176</v>
      </c>
      <c r="D87" s="31"/>
      <c r="E87" s="73"/>
      <c r="F87" s="73"/>
      <c r="G87" s="249" t="str">
        <f>IF(OR(SAM!E113=0,SAM!E113=""),"",SAM!E113)</f>
        <v/>
      </c>
      <c r="H87" s="249"/>
      <c r="I87" s="249"/>
      <c r="J87" s="249"/>
      <c r="K87" s="249"/>
      <c r="L87" s="249"/>
      <c r="M87" s="8"/>
      <c r="N87" s="8"/>
      <c r="O87" s="8"/>
      <c r="P87" s="8"/>
      <c r="Q87" s="8"/>
      <c r="R87" s="8"/>
      <c r="S87" s="10"/>
    </row>
    <row r="88" spans="1:19" ht="6.75" hidden="1" customHeight="1" outlineLevel="1" x14ac:dyDescent="0.35">
      <c r="B88" s="21"/>
      <c r="C88" s="20"/>
      <c r="D88" s="20"/>
      <c r="E88" s="20"/>
      <c r="F88" s="20"/>
      <c r="G88" s="20"/>
      <c r="H88" s="20"/>
      <c r="I88" s="20"/>
      <c r="J88" s="20"/>
      <c r="K88" s="20"/>
      <c r="L88" s="20"/>
      <c r="M88" s="20"/>
      <c r="N88" s="20"/>
      <c r="O88" s="20"/>
      <c r="P88" s="20"/>
      <c r="Q88" s="20"/>
      <c r="R88" s="20"/>
      <c r="S88" s="22"/>
    </row>
    <row r="89" spans="1:19" ht="21" hidden="1" customHeight="1" outlineLevel="1" x14ac:dyDescent="0.35">
      <c r="B89" s="13"/>
      <c r="D89" s="71" t="s">
        <v>162</v>
      </c>
      <c r="G89" s="80" t="s">
        <v>102</v>
      </c>
      <c r="H89" s="82"/>
      <c r="I89" s="80" t="s">
        <v>102</v>
      </c>
      <c r="J89" s="80" t="s">
        <v>102</v>
      </c>
      <c r="K89" s="82"/>
      <c r="L89" s="80" t="s">
        <v>102</v>
      </c>
      <c r="M89" s="80" t="s">
        <v>102</v>
      </c>
      <c r="N89" s="82"/>
      <c r="O89" s="80" t="s">
        <v>102</v>
      </c>
      <c r="P89" s="80" t="s">
        <v>102</v>
      </c>
      <c r="Q89" s="82"/>
      <c r="R89" s="80" t="s">
        <v>102</v>
      </c>
      <c r="S89" s="14"/>
    </row>
    <row r="90" spans="1:19" ht="6.75" hidden="1" customHeight="1" outlineLevel="1" x14ac:dyDescent="0.35">
      <c r="B90" s="13"/>
      <c r="H90" s="74"/>
      <c r="K90" s="74"/>
      <c r="N90" s="74"/>
      <c r="Q90" s="74"/>
      <c r="S90" s="14"/>
    </row>
    <row r="91" spans="1:19" ht="21" hidden="1" customHeight="1" outlineLevel="1" x14ac:dyDescent="0.35">
      <c r="B91" s="13"/>
      <c r="D91" s="71" t="s">
        <v>163</v>
      </c>
      <c r="E91" s="74" t="s">
        <v>164</v>
      </c>
      <c r="F91" s="74" t="s">
        <v>164</v>
      </c>
      <c r="G91" s="72"/>
      <c r="H91" s="69"/>
      <c r="J91" s="72"/>
      <c r="K91" s="69"/>
      <c r="M91" s="72"/>
      <c r="N91" s="69"/>
      <c r="P91" s="72"/>
      <c r="Q91" s="69"/>
      <c r="S91" s="14"/>
    </row>
    <row r="92" spans="1:19" ht="21" hidden="1" customHeight="1" outlineLevel="1" x14ac:dyDescent="0.35">
      <c r="B92" s="13"/>
      <c r="D92" s="71" t="s">
        <v>165</v>
      </c>
      <c r="E92" s="74" t="s">
        <v>164</v>
      </c>
      <c r="F92" s="74" t="s">
        <v>164</v>
      </c>
      <c r="G92" s="72"/>
      <c r="H92" s="70"/>
      <c r="J92" s="72"/>
      <c r="K92" s="70"/>
      <c r="M92" s="72"/>
      <c r="N92" s="70"/>
      <c r="P92" s="72"/>
      <c r="Q92" s="70"/>
      <c r="S92" s="14"/>
    </row>
    <row r="93" spans="1:19" ht="6.75" hidden="1" customHeight="1" outlineLevel="1" x14ac:dyDescent="0.35">
      <c r="B93" s="13"/>
      <c r="E93" s="74" t="s">
        <v>164</v>
      </c>
      <c r="F93" s="74" t="s">
        <v>164</v>
      </c>
      <c r="S93" s="14"/>
    </row>
    <row r="94" spans="1:19" ht="21" hidden="1" customHeight="1" outlineLevel="1" x14ac:dyDescent="0.35">
      <c r="B94" s="67" t="s">
        <v>177</v>
      </c>
      <c r="C94" s="65"/>
      <c r="D94" s="16"/>
      <c r="E94" s="74" t="s">
        <v>164</v>
      </c>
      <c r="F94" s="74" t="s">
        <v>164</v>
      </c>
      <c r="G94" s="16"/>
      <c r="H94" s="184"/>
      <c r="I94" s="2"/>
      <c r="J94" s="16"/>
      <c r="K94" s="184"/>
      <c r="L94" s="2"/>
      <c r="M94" s="16"/>
      <c r="N94" s="184"/>
      <c r="O94" s="2"/>
      <c r="P94" s="16"/>
      <c r="Q94" s="184"/>
      <c r="R94" s="2"/>
      <c r="S94" s="14"/>
    </row>
    <row r="95" spans="1:19" ht="21" hidden="1" customHeight="1" outlineLevel="1" x14ac:dyDescent="0.35">
      <c r="B95" s="67" t="s">
        <v>167</v>
      </c>
      <c r="C95" s="65"/>
      <c r="D95" s="16"/>
      <c r="E95" s="74" t="s">
        <v>164</v>
      </c>
      <c r="F95" s="74" t="s">
        <v>164</v>
      </c>
      <c r="G95" s="23" t="s">
        <v>14</v>
      </c>
      <c r="H95" s="182"/>
      <c r="I95" s="24" t="s">
        <v>15</v>
      </c>
      <c r="J95" s="23" t="s">
        <v>14</v>
      </c>
      <c r="K95" s="182"/>
      <c r="L95" s="24" t="s">
        <v>15</v>
      </c>
      <c r="M95" s="23" t="s">
        <v>14</v>
      </c>
      <c r="N95" s="182"/>
      <c r="O95" s="24" t="s">
        <v>15</v>
      </c>
      <c r="P95" s="23" t="s">
        <v>14</v>
      </c>
      <c r="Q95" s="182"/>
      <c r="R95" s="24" t="s">
        <v>15</v>
      </c>
      <c r="S95" s="14"/>
    </row>
    <row r="96" spans="1:19" ht="21" hidden="1" customHeight="1" outlineLevel="1" x14ac:dyDescent="0.35">
      <c r="B96" s="67" t="s">
        <v>168</v>
      </c>
      <c r="C96" s="65"/>
      <c r="D96" s="16"/>
      <c r="E96" s="74"/>
      <c r="F96" s="74"/>
      <c r="G96" s="16"/>
      <c r="H96" s="186"/>
      <c r="I96" s="2"/>
      <c r="J96" s="16"/>
      <c r="K96" s="186"/>
      <c r="L96" s="2"/>
      <c r="M96" s="16"/>
      <c r="N96" s="186"/>
      <c r="O96" s="2"/>
      <c r="P96" s="16"/>
      <c r="Q96" s="186"/>
      <c r="R96" s="2"/>
      <c r="S96" s="14"/>
    </row>
    <row r="97" spans="2:19" ht="21" hidden="1" customHeight="1" outlineLevel="1" x14ac:dyDescent="0.35">
      <c r="B97" s="67" t="s">
        <v>170</v>
      </c>
      <c r="C97" s="65"/>
      <c r="D97" s="16"/>
      <c r="E97" s="74"/>
      <c r="F97" s="74"/>
      <c r="G97" s="16"/>
      <c r="H97" s="186"/>
      <c r="I97" s="2"/>
      <c r="J97" s="16"/>
      <c r="K97" s="186"/>
      <c r="L97" s="2"/>
      <c r="M97" s="16"/>
      <c r="N97" s="186"/>
      <c r="O97" s="2"/>
      <c r="P97" s="16"/>
      <c r="Q97" s="186"/>
      <c r="R97" s="2"/>
      <c r="S97" s="14"/>
    </row>
    <row r="98" spans="2:19" ht="21" hidden="1" customHeight="1" outlineLevel="1" x14ac:dyDescent="0.35">
      <c r="B98" s="67" t="s">
        <v>169</v>
      </c>
      <c r="C98" s="65"/>
      <c r="D98" s="16"/>
      <c r="E98" s="81">
        <f>IF(MONTH(Q91)=MONTH(Q92),((YEAR(Q92)-YEAR(Q91))*12)-12+(12-MONTH(Q91))+MONTH(Q92)-1+(EOMONTH(Q91,0)-Q91+1)/DAY(EOMONTH(Q91,0))+(1-(EOMONTH(Q92,0)-Q92)/DAY(EOMONTH(Q92,0))),((YEAR(Q92)-YEAR(Q91))*12)-12+(12-MONTH(Q91))+MONTH(Q92)-1+(EOMONTH(Q91,0)-Q91+1)/DAY(EOMONTH(Q91,0))+(1-(EOMONTH(Q92,0)-Q92)/DAY(EOMONTH(Q92,0))))</f>
        <v>3.2258064516129004E-2</v>
      </c>
      <c r="F98" s="81">
        <f>ROUND(IF(AND(Q91&lt;&gt;"",Q92&lt;&gt;""),IF(E98&lt;=1,1,E98),0),2)</f>
        <v>0</v>
      </c>
      <c r="G98" s="16"/>
      <c r="H98" s="186"/>
      <c r="I98" s="2"/>
      <c r="J98" s="16"/>
      <c r="K98" s="186"/>
      <c r="L98" s="2"/>
      <c r="M98" s="16"/>
      <c r="N98" s="186"/>
      <c r="O98" s="2"/>
      <c r="P98" s="16"/>
      <c r="Q98" s="186"/>
      <c r="R98" s="2"/>
      <c r="S98" s="14"/>
    </row>
    <row r="99" spans="2:19" ht="21" hidden="1" customHeight="1" outlineLevel="1" x14ac:dyDescent="0.35">
      <c r="B99" s="67" t="s">
        <v>171</v>
      </c>
      <c r="C99" s="65"/>
      <c r="D99" s="16"/>
      <c r="E99" s="74">
        <f>IF(MONTH(N91)=MONTH(N92),((YEAR(N92)-YEAR(N91))*12)-12+(12-MONTH(N91))+MONTH(N92)-1+(EOMONTH(N91,0)-N91+1)/DAY(EOMONTH(N91,0))+(1-(EOMONTH(N92,0)-N92)/DAY(EOMONTH(N92,0))),((YEAR(N92)-YEAR(N91))*12)-12+(12-MONTH(N91))+MONTH(N92)-1+(EOMONTH(N91,0)-N91+1)/DAY(EOMONTH(N91,0))+(1-(EOMONTH(N92,0)-N92)/DAY(EOMONTH(N92,0))))</f>
        <v>3.2258064516129004E-2</v>
      </c>
      <c r="F99" s="74">
        <f>ROUND(IF(AND(N91&lt;&gt;"",N92&lt;&gt;""),IF(E99&lt;=1,1,E99),0),2)</f>
        <v>0</v>
      </c>
      <c r="G99" s="16"/>
      <c r="H99" s="186"/>
      <c r="I99" s="2"/>
      <c r="J99" s="16"/>
      <c r="K99" s="186"/>
      <c r="L99" s="2"/>
      <c r="M99" s="16"/>
      <c r="N99" s="186"/>
      <c r="O99" s="2"/>
      <c r="P99" s="16"/>
      <c r="Q99" s="186"/>
      <c r="R99" s="2"/>
      <c r="S99" s="14"/>
    </row>
    <row r="100" spans="2:19" ht="21" hidden="1" customHeight="1" outlineLevel="1" x14ac:dyDescent="0.35">
      <c r="B100" s="67" t="s">
        <v>113</v>
      </c>
      <c r="C100" s="65"/>
      <c r="D100" s="83"/>
      <c r="E100" s="74">
        <f>IF(MONTH(K91)=MONTH(K92),((YEAR(K92)-YEAR(K91))*12)-12+(12-MONTH(K91))+MONTH(K92)-1+(EOMONTH(K91,0)-K91+1)/DAY(EOMONTH(K91,0))+(1-(EOMONTH(K92,0)-K92)/DAY(EOMONTH(K92,0))),((YEAR(K92)-YEAR(K91))*12)-12+(12-MONTH(K91))+MONTH(K92)-1+(EOMONTH(K91,0)-K91+1)/DAY(EOMONTH(K91,0))+(1-(EOMONTH(K92,0)-K92)/DAY(EOMONTH(K92,0))))</f>
        <v>3.2258064516129004E-2</v>
      </c>
      <c r="F100" s="74">
        <f>ROUND(IF(AND(K91&lt;&gt;"",K92&lt;&gt;""),IF(E100&lt;=1,1,E100),0),2)</f>
        <v>0</v>
      </c>
      <c r="G100" s="79" t="s">
        <v>102</v>
      </c>
      <c r="H100" s="185"/>
      <c r="I100" s="2"/>
      <c r="J100" s="2"/>
      <c r="K100" s="185"/>
      <c r="L100" s="2"/>
      <c r="M100" s="2"/>
      <c r="N100" s="185"/>
      <c r="O100" s="2"/>
      <c r="P100" s="2"/>
      <c r="Q100" s="185"/>
      <c r="R100" s="2"/>
      <c r="S100" s="14"/>
    </row>
    <row r="101" spans="2:19" ht="13.15" hidden="1" customHeight="1" outlineLevel="1" x14ac:dyDescent="0.35">
      <c r="B101" s="67"/>
      <c r="C101" s="65"/>
      <c r="D101" s="16"/>
      <c r="E101" s="74" t="s">
        <v>164</v>
      </c>
      <c r="F101" s="74" t="s">
        <v>164</v>
      </c>
      <c r="G101" s="23"/>
      <c r="H101" s="26"/>
      <c r="I101" s="2"/>
      <c r="J101" s="23"/>
      <c r="K101" s="26"/>
      <c r="L101" s="2"/>
      <c r="M101" s="23"/>
      <c r="N101" s="26"/>
      <c r="O101" s="2"/>
      <c r="P101" s="23"/>
      <c r="Q101" s="26"/>
      <c r="R101" s="2"/>
      <c r="S101" s="14"/>
    </row>
    <row r="102" spans="2:19" ht="21" hidden="1" customHeight="1" outlineLevel="1" x14ac:dyDescent="0.35">
      <c r="B102" s="67" t="s">
        <v>9</v>
      </c>
      <c r="C102" s="65"/>
      <c r="D102" s="16"/>
      <c r="E102" s="74"/>
      <c r="F102" s="74"/>
      <c r="G102" s="23"/>
      <c r="H102" s="241">
        <f>IFERROR(SUM(H96:H100)-H95+H94,0)</f>
        <v>0</v>
      </c>
      <c r="I102" s="2"/>
      <c r="J102" s="61"/>
      <c r="K102" s="241">
        <f>IFERROR(SUM(K96:K100)-K95+K94,0)</f>
        <v>0</v>
      </c>
      <c r="L102" s="2"/>
      <c r="M102" s="61"/>
      <c r="N102" s="241">
        <f>IFERROR(SUM(N96:N100)-N95+N94,0)</f>
        <v>0</v>
      </c>
      <c r="O102" s="2"/>
      <c r="P102" s="61"/>
      <c r="Q102" s="241">
        <f>IFERROR(SUM(Q96:Q100)-Q95+Q94,0)</f>
        <v>0</v>
      </c>
      <c r="R102" s="2"/>
      <c r="S102" s="14"/>
    </row>
    <row r="103" spans="2:19" ht="21" hidden="1" customHeight="1" outlineLevel="1" x14ac:dyDescent="0.35">
      <c r="B103" s="67" t="s">
        <v>178</v>
      </c>
      <c r="C103" s="65"/>
      <c r="D103" s="16"/>
      <c r="E103" s="74"/>
      <c r="F103" s="74"/>
      <c r="G103" s="23"/>
      <c r="H103" s="52"/>
      <c r="I103" s="2"/>
      <c r="J103" s="23"/>
      <c r="K103" s="52"/>
      <c r="L103" s="2"/>
      <c r="M103" s="23"/>
      <c r="N103" s="52"/>
      <c r="O103" s="2"/>
      <c r="P103" s="23"/>
      <c r="Q103" s="52"/>
      <c r="R103" s="2"/>
      <c r="S103" s="14"/>
    </row>
    <row r="104" spans="2:19" ht="21" hidden="1" customHeight="1" outlineLevel="1" x14ac:dyDescent="0.35">
      <c r="B104" s="67" t="s">
        <v>179</v>
      </c>
      <c r="C104" s="65"/>
      <c r="D104" s="16"/>
      <c r="E104" s="74"/>
      <c r="F104" s="74"/>
      <c r="G104" s="23"/>
      <c r="H104" s="234">
        <f>ROUND(IFERROR(H102*H103,0),2)</f>
        <v>0</v>
      </c>
      <c r="I104" s="2"/>
      <c r="J104" s="61"/>
      <c r="K104" s="234">
        <f>ROUND(IFERROR(K102*K103,0),2)</f>
        <v>0</v>
      </c>
      <c r="L104" s="2"/>
      <c r="M104" s="61"/>
      <c r="N104" s="234">
        <f>ROUND(IFERROR(N102*N103,0),2)</f>
        <v>0</v>
      </c>
      <c r="O104" s="2"/>
      <c r="P104" s="61"/>
      <c r="Q104" s="234">
        <f>ROUND(IFERROR(Q102*Q103,0),2)</f>
        <v>0</v>
      </c>
      <c r="R104" s="2"/>
      <c r="S104" s="14"/>
    </row>
    <row r="105" spans="2:19" ht="10.15" hidden="1" customHeight="1" outlineLevel="1" x14ac:dyDescent="0.35">
      <c r="B105" s="67"/>
      <c r="C105" s="65"/>
      <c r="D105" s="16"/>
      <c r="E105" s="74"/>
      <c r="F105" s="74"/>
      <c r="G105" s="23"/>
      <c r="H105" s="26"/>
      <c r="I105" s="2"/>
      <c r="J105" s="23"/>
      <c r="K105" s="26"/>
      <c r="L105" s="2"/>
      <c r="M105" s="23"/>
      <c r="N105" s="26"/>
      <c r="O105" s="2"/>
      <c r="P105" s="23"/>
      <c r="Q105" s="26"/>
      <c r="R105" s="2"/>
      <c r="S105" s="14"/>
    </row>
    <row r="106" spans="2:19" ht="21" hidden="1" customHeight="1" outlineLevel="1" x14ac:dyDescent="0.35">
      <c r="B106" s="67" t="s">
        <v>180</v>
      </c>
      <c r="C106" s="65"/>
      <c r="D106" s="16"/>
      <c r="E106" s="74"/>
      <c r="F106" s="74"/>
      <c r="G106" s="23"/>
      <c r="H106" s="184"/>
      <c r="I106" s="2"/>
      <c r="J106" s="23"/>
      <c r="K106" s="184"/>
      <c r="L106" s="2"/>
      <c r="M106" s="23"/>
      <c r="N106" s="184"/>
      <c r="O106" s="2"/>
      <c r="P106" s="23"/>
      <c r="Q106" s="184"/>
      <c r="R106" s="2"/>
      <c r="S106" s="14"/>
    </row>
    <row r="107" spans="2:19" ht="21" hidden="1" customHeight="1" outlineLevel="1" x14ac:dyDescent="0.35">
      <c r="B107" s="67" t="s">
        <v>181</v>
      </c>
      <c r="C107" s="65"/>
      <c r="D107" s="16"/>
      <c r="E107" s="74"/>
      <c r="F107" s="74"/>
      <c r="G107" s="23"/>
      <c r="H107" s="185"/>
      <c r="I107" s="2"/>
      <c r="J107" s="23"/>
      <c r="K107" s="185"/>
      <c r="L107" s="2"/>
      <c r="M107" s="23"/>
      <c r="N107" s="185"/>
      <c r="O107" s="2"/>
      <c r="P107" s="23"/>
      <c r="Q107" s="185"/>
      <c r="R107" s="2"/>
      <c r="S107" s="14"/>
    </row>
    <row r="108" spans="2:19" ht="6.65" hidden="1" customHeight="1" outlineLevel="1" x14ac:dyDescent="0.35">
      <c r="B108" s="67"/>
      <c r="C108" s="65"/>
      <c r="D108" s="16"/>
      <c r="E108" s="74"/>
      <c r="F108" s="74"/>
      <c r="G108" s="23"/>
      <c r="H108" s="26"/>
      <c r="I108" s="2"/>
      <c r="J108" s="23"/>
      <c r="K108" s="26"/>
      <c r="L108" s="2"/>
      <c r="M108" s="23"/>
      <c r="N108" s="26"/>
      <c r="O108" s="2"/>
      <c r="P108" s="23"/>
      <c r="Q108" s="26"/>
      <c r="R108" s="2"/>
      <c r="S108" s="14"/>
    </row>
    <row r="109" spans="2:19" ht="21" hidden="1" customHeight="1" outlineLevel="1" x14ac:dyDescent="0.35">
      <c r="B109" s="68"/>
      <c r="C109" s="66"/>
      <c r="D109" s="77" t="s">
        <v>172</v>
      </c>
      <c r="E109" s="74" t="s">
        <v>164</v>
      </c>
      <c r="F109" s="74" t="s">
        <v>164</v>
      </c>
      <c r="G109" s="61"/>
      <c r="H109" s="234">
        <f>IFERROR(H104+H106+H107,0)</f>
        <v>0</v>
      </c>
      <c r="I109" s="2"/>
      <c r="J109" s="61"/>
      <c r="K109" s="234">
        <f>IFERROR(K104+K106+K107,0)</f>
        <v>0</v>
      </c>
      <c r="L109" s="2"/>
      <c r="M109" s="61"/>
      <c r="N109" s="234">
        <f>IFERROR(N104+N106+N107,0)</f>
        <v>0</v>
      </c>
      <c r="O109" s="2"/>
      <c r="P109" s="61"/>
      <c r="Q109" s="234">
        <f>IFERROR(Q104+Q106+Q107,0)</f>
        <v>0</v>
      </c>
      <c r="R109" s="2"/>
      <c r="S109" s="14"/>
    </row>
    <row r="110" spans="2:19" ht="21" hidden="1" customHeight="1" outlineLevel="1" x14ac:dyDescent="0.35">
      <c r="B110" s="68"/>
      <c r="C110" s="66"/>
      <c r="D110" s="71" t="s">
        <v>173</v>
      </c>
      <c r="E110" s="74">
        <f>IF(MONTH(H91)=MONTH(H92),((YEAR(H92)-YEAR(H91))*12)-12+(12-MONTH(H91))+MONTH(H92)-1+(EOMONTH(H91,0)-H91+1)/DAY(EOMONTH(H91,0))+(1-(EOMONTH(H92,0)-H92)/DAY(EOMONTH(H92,0))),((YEAR(H92)-YEAR(H91))*12)-12+(12-MONTH(H91))+MONTH(H92)-1+(EOMONTH(H91,0)-H91+1)/DAY(EOMONTH(H91,0))+(1-(EOMONTH(H92,0)-H92)/DAY(EOMONTH(H92,0))))</f>
        <v>3.2258064516129004E-2</v>
      </c>
      <c r="F110" s="74">
        <f>ROUND(IF(AND(H91&lt;&gt;"",H92&lt;&gt;""),IF(E110&lt;=1,1,E110),0),2)</f>
        <v>0</v>
      </c>
      <c r="G110" s="16"/>
      <c r="H110" s="234">
        <f>ROUND(IFERROR(H109/F110,0),2)</f>
        <v>0</v>
      </c>
      <c r="I110" s="2"/>
      <c r="J110" s="61"/>
      <c r="K110" s="234">
        <f>ROUND(IFERROR(K109/F100,0),2)</f>
        <v>0</v>
      </c>
      <c r="L110" s="2"/>
      <c r="M110" s="61"/>
      <c r="N110" s="234">
        <f>ROUND(IFERROR(N109/F99,0),2)</f>
        <v>0</v>
      </c>
      <c r="O110" s="2"/>
      <c r="P110" s="61"/>
      <c r="Q110" s="234">
        <f>ROUND(IFERROR(Q109/F98,0),2)</f>
        <v>0</v>
      </c>
      <c r="R110" s="2"/>
      <c r="S110" s="14"/>
    </row>
    <row r="111" spans="2:19" ht="8.25" hidden="1" customHeight="1" outlineLevel="1" thickBot="1" x14ac:dyDescent="0.4">
      <c r="B111" s="17"/>
      <c r="C111" s="18"/>
      <c r="D111" s="18"/>
      <c r="E111" s="18"/>
      <c r="F111" s="18"/>
      <c r="G111" s="18"/>
      <c r="H111" s="18"/>
      <c r="I111" s="18"/>
      <c r="J111" s="18"/>
      <c r="K111" s="18"/>
      <c r="L111" s="18"/>
      <c r="M111" s="18"/>
      <c r="N111" s="18"/>
      <c r="O111" s="18"/>
      <c r="P111" s="18"/>
      <c r="Q111" s="18"/>
      <c r="R111" s="18"/>
      <c r="S111" s="19"/>
    </row>
    <row r="112" spans="2:19" ht="13.9" hidden="1" customHeight="1" outlineLevel="1" thickBot="1" x14ac:dyDescent="0.4">
      <c r="B112" s="3"/>
      <c r="E112" s="30"/>
      <c r="F112" s="30"/>
      <c r="I112" s="20"/>
      <c r="J112" s="20"/>
      <c r="K112" s="20"/>
      <c r="L112" s="20"/>
      <c r="M112" s="20"/>
      <c r="N112" s="20"/>
      <c r="O112" s="20"/>
      <c r="P112" s="20"/>
      <c r="Q112" s="20"/>
      <c r="R112" s="20"/>
    </row>
    <row r="113" spans="1:19" ht="21" customHeight="1" collapsed="1" thickBot="1" x14ac:dyDescent="0.4">
      <c r="A113" s="2"/>
      <c r="B113" s="101"/>
      <c r="C113" s="64" t="s">
        <v>176</v>
      </c>
      <c r="D113" s="31"/>
      <c r="E113" s="73"/>
      <c r="F113" s="73"/>
      <c r="G113" s="249" t="str">
        <f>IF(OR(SAM!E145=0,SAM!E145=""),"",SAM!E145)</f>
        <v/>
      </c>
      <c r="H113" s="249"/>
      <c r="I113" s="249"/>
      <c r="J113" s="249"/>
      <c r="K113" s="249"/>
      <c r="L113" s="249"/>
      <c r="M113" s="8"/>
      <c r="N113" s="8"/>
      <c r="O113" s="8"/>
      <c r="P113" s="8"/>
      <c r="Q113" s="8"/>
      <c r="R113" s="8"/>
      <c r="S113" s="10"/>
    </row>
    <row r="114" spans="1:19" ht="6.75" hidden="1" customHeight="1" outlineLevel="1" x14ac:dyDescent="0.35">
      <c r="B114" s="21"/>
      <c r="C114" s="20"/>
      <c r="D114" s="20"/>
      <c r="E114" s="20"/>
      <c r="F114" s="20"/>
      <c r="G114" s="20"/>
      <c r="H114" s="20"/>
      <c r="I114" s="20"/>
      <c r="J114" s="20"/>
      <c r="K114" s="20"/>
      <c r="L114" s="20"/>
      <c r="M114" s="20"/>
      <c r="N114" s="20"/>
      <c r="O114" s="20"/>
      <c r="P114" s="20"/>
      <c r="Q114" s="20"/>
      <c r="R114" s="20"/>
      <c r="S114" s="22"/>
    </row>
    <row r="115" spans="1:19" ht="21" hidden="1" customHeight="1" outlineLevel="1" x14ac:dyDescent="0.35">
      <c r="B115" s="13"/>
      <c r="D115" s="71" t="s">
        <v>162</v>
      </c>
      <c r="G115" s="80" t="s">
        <v>102</v>
      </c>
      <c r="H115" s="82"/>
      <c r="I115" s="80" t="s">
        <v>102</v>
      </c>
      <c r="J115" s="80" t="s">
        <v>102</v>
      </c>
      <c r="K115" s="82"/>
      <c r="L115" s="80" t="s">
        <v>102</v>
      </c>
      <c r="M115" s="80" t="s">
        <v>102</v>
      </c>
      <c r="N115" s="82"/>
      <c r="O115" s="80" t="s">
        <v>102</v>
      </c>
      <c r="P115" s="80" t="s">
        <v>102</v>
      </c>
      <c r="Q115" s="82"/>
      <c r="R115" s="80" t="s">
        <v>102</v>
      </c>
      <c r="S115" s="14"/>
    </row>
    <row r="116" spans="1:19" ht="6.75" hidden="1" customHeight="1" outlineLevel="1" x14ac:dyDescent="0.35">
      <c r="B116" s="13"/>
      <c r="H116" s="74"/>
      <c r="K116" s="74"/>
      <c r="N116" s="74"/>
      <c r="Q116" s="74"/>
      <c r="S116" s="14"/>
    </row>
    <row r="117" spans="1:19" ht="21" hidden="1" customHeight="1" outlineLevel="1" x14ac:dyDescent="0.35">
      <c r="B117" s="13"/>
      <c r="D117" s="71" t="s">
        <v>163</v>
      </c>
      <c r="E117" s="74" t="s">
        <v>164</v>
      </c>
      <c r="F117" s="74" t="s">
        <v>164</v>
      </c>
      <c r="G117" s="72"/>
      <c r="H117" s="69"/>
      <c r="J117" s="72"/>
      <c r="K117" s="69"/>
      <c r="M117" s="72"/>
      <c r="N117" s="69"/>
      <c r="P117" s="72"/>
      <c r="Q117" s="69"/>
      <c r="S117" s="14"/>
    </row>
    <row r="118" spans="1:19" ht="21" hidden="1" customHeight="1" outlineLevel="1" x14ac:dyDescent="0.35">
      <c r="B118" s="13"/>
      <c r="D118" s="71" t="s">
        <v>165</v>
      </c>
      <c r="E118" s="74" t="s">
        <v>164</v>
      </c>
      <c r="F118" s="74" t="s">
        <v>164</v>
      </c>
      <c r="G118" s="72"/>
      <c r="H118" s="70"/>
      <c r="J118" s="72"/>
      <c r="K118" s="70"/>
      <c r="M118" s="72"/>
      <c r="N118" s="70"/>
      <c r="P118" s="72"/>
      <c r="Q118" s="70"/>
      <c r="S118" s="14"/>
    </row>
    <row r="119" spans="1:19" ht="6.75" hidden="1" customHeight="1" outlineLevel="1" x14ac:dyDescent="0.35">
      <c r="B119" s="13"/>
      <c r="E119" s="74" t="s">
        <v>164</v>
      </c>
      <c r="F119" s="74" t="s">
        <v>164</v>
      </c>
      <c r="S119" s="14"/>
    </row>
    <row r="120" spans="1:19" ht="21" hidden="1" customHeight="1" outlineLevel="1" x14ac:dyDescent="0.35">
      <c r="B120" s="67" t="s">
        <v>177</v>
      </c>
      <c r="C120" s="65"/>
      <c r="D120" s="16"/>
      <c r="E120" s="74" t="s">
        <v>164</v>
      </c>
      <c r="F120" s="74" t="s">
        <v>164</v>
      </c>
      <c r="G120" s="16"/>
      <c r="H120" s="184"/>
      <c r="I120" s="2"/>
      <c r="J120" s="16"/>
      <c r="K120" s="184"/>
      <c r="L120" s="2"/>
      <c r="M120" s="16"/>
      <c r="N120" s="184"/>
      <c r="O120" s="2"/>
      <c r="P120" s="16"/>
      <c r="Q120" s="184"/>
      <c r="R120" s="2"/>
      <c r="S120" s="14"/>
    </row>
    <row r="121" spans="1:19" ht="21" hidden="1" customHeight="1" outlineLevel="1" x14ac:dyDescent="0.35">
      <c r="B121" s="67" t="s">
        <v>167</v>
      </c>
      <c r="C121" s="65"/>
      <c r="D121" s="16"/>
      <c r="E121" s="74" t="s">
        <v>164</v>
      </c>
      <c r="F121" s="74" t="s">
        <v>164</v>
      </c>
      <c r="G121" s="23" t="s">
        <v>14</v>
      </c>
      <c r="H121" s="182"/>
      <c r="I121" s="24" t="s">
        <v>15</v>
      </c>
      <c r="J121" s="23" t="s">
        <v>14</v>
      </c>
      <c r="K121" s="182"/>
      <c r="L121" s="24" t="s">
        <v>15</v>
      </c>
      <c r="M121" s="23" t="s">
        <v>14</v>
      </c>
      <c r="N121" s="182"/>
      <c r="O121" s="24" t="s">
        <v>15</v>
      </c>
      <c r="P121" s="23" t="s">
        <v>14</v>
      </c>
      <c r="Q121" s="182"/>
      <c r="R121" s="24" t="s">
        <v>15</v>
      </c>
      <c r="S121" s="14"/>
    </row>
    <row r="122" spans="1:19" ht="21" hidden="1" customHeight="1" outlineLevel="1" x14ac:dyDescent="0.35">
      <c r="B122" s="67" t="s">
        <v>168</v>
      </c>
      <c r="C122" s="65"/>
      <c r="D122" s="16"/>
      <c r="E122" s="74"/>
      <c r="F122" s="74"/>
      <c r="G122" s="16"/>
      <c r="H122" s="186"/>
      <c r="I122" s="2"/>
      <c r="J122" s="16"/>
      <c r="K122" s="186"/>
      <c r="L122" s="2"/>
      <c r="M122" s="16"/>
      <c r="N122" s="186"/>
      <c r="O122" s="2"/>
      <c r="P122" s="16"/>
      <c r="Q122" s="186"/>
      <c r="R122" s="2"/>
      <c r="S122" s="14"/>
    </row>
    <row r="123" spans="1:19" ht="21" hidden="1" customHeight="1" outlineLevel="1" x14ac:dyDescent="0.35">
      <c r="B123" s="67" t="s">
        <v>170</v>
      </c>
      <c r="C123" s="65"/>
      <c r="D123" s="16"/>
      <c r="E123" s="74"/>
      <c r="F123" s="74"/>
      <c r="G123" s="16"/>
      <c r="H123" s="186"/>
      <c r="I123" s="2"/>
      <c r="J123" s="16"/>
      <c r="K123" s="186"/>
      <c r="L123" s="2"/>
      <c r="M123" s="16"/>
      <c r="N123" s="186"/>
      <c r="O123" s="2"/>
      <c r="P123" s="16"/>
      <c r="Q123" s="186"/>
      <c r="R123" s="2"/>
      <c r="S123" s="14"/>
    </row>
    <row r="124" spans="1:19" ht="21" hidden="1" customHeight="1" outlineLevel="1" x14ac:dyDescent="0.35">
      <c r="B124" s="67" t="s">
        <v>169</v>
      </c>
      <c r="C124" s="65"/>
      <c r="D124" s="16"/>
      <c r="E124" s="81">
        <f>IF(MONTH(Q117)=MONTH(Q118),((YEAR(Q118)-YEAR(Q117))*12)-12+(12-MONTH(Q117))+MONTH(Q118)-1+(EOMONTH(Q117,0)-Q117+1)/DAY(EOMONTH(Q117,0))+(1-(EOMONTH(Q118,0)-Q118)/DAY(EOMONTH(Q118,0))),((YEAR(Q118)-YEAR(Q117))*12)-12+(12-MONTH(Q117))+MONTH(Q118)-1+(EOMONTH(Q117,0)-Q117+1)/DAY(EOMONTH(Q117,0))+(1-(EOMONTH(Q118,0)-Q118)/DAY(EOMONTH(Q118,0))))</f>
        <v>3.2258064516129004E-2</v>
      </c>
      <c r="F124" s="81">
        <f>ROUND(IF(AND(Q117&lt;&gt;"",Q118&lt;&gt;""),IF(E124&lt;=1,1,E124),0),2)</f>
        <v>0</v>
      </c>
      <c r="G124" s="16"/>
      <c r="H124" s="186"/>
      <c r="I124" s="2"/>
      <c r="J124" s="16"/>
      <c r="K124" s="186"/>
      <c r="L124" s="2"/>
      <c r="M124" s="16"/>
      <c r="N124" s="186"/>
      <c r="O124" s="2"/>
      <c r="P124" s="16"/>
      <c r="Q124" s="186"/>
      <c r="R124" s="2"/>
      <c r="S124" s="14"/>
    </row>
    <row r="125" spans="1:19" ht="21" hidden="1" customHeight="1" outlineLevel="1" x14ac:dyDescent="0.35">
      <c r="B125" s="67" t="s">
        <v>171</v>
      </c>
      <c r="C125" s="65"/>
      <c r="D125" s="16"/>
      <c r="E125" s="74">
        <f>IF(MONTH(N117)=MONTH(N118),((YEAR(N118)-YEAR(N117))*12)-12+(12-MONTH(N117))+MONTH(N118)-1+(EOMONTH(N117,0)-N117+1)/DAY(EOMONTH(N117,0))+(1-(EOMONTH(N118,0)-N118)/DAY(EOMONTH(N118,0))),((YEAR(N118)-YEAR(N117))*12)-12+(12-MONTH(N117))+MONTH(N118)-1+(EOMONTH(N117,0)-N117+1)/DAY(EOMONTH(N117,0))+(1-(EOMONTH(N118,0)-N118)/DAY(EOMONTH(N118,0))))</f>
        <v>3.2258064516129004E-2</v>
      </c>
      <c r="F125" s="74">
        <f>ROUND(IF(AND(N117&lt;&gt;"",N118&lt;&gt;""),IF(E125&lt;=1,1,E125),0),2)</f>
        <v>0</v>
      </c>
      <c r="G125" s="16"/>
      <c r="H125" s="186"/>
      <c r="I125" s="2"/>
      <c r="J125" s="16"/>
      <c r="K125" s="186"/>
      <c r="L125" s="2"/>
      <c r="M125" s="16"/>
      <c r="N125" s="186"/>
      <c r="O125" s="2"/>
      <c r="P125" s="16"/>
      <c r="Q125" s="186"/>
      <c r="R125" s="2"/>
      <c r="S125" s="14"/>
    </row>
    <row r="126" spans="1:19" ht="21" hidden="1" customHeight="1" outlineLevel="1" x14ac:dyDescent="0.35">
      <c r="B126" s="67" t="s">
        <v>113</v>
      </c>
      <c r="C126" s="65"/>
      <c r="D126" s="83"/>
      <c r="E126" s="74">
        <f>IF(MONTH(K117)=MONTH(K118),((YEAR(K118)-YEAR(K117))*12)-12+(12-MONTH(K117))+MONTH(K118)-1+(EOMONTH(K117,0)-K117+1)/DAY(EOMONTH(K117,0))+(1-(EOMONTH(K118,0)-K118)/DAY(EOMONTH(K118,0))),((YEAR(K118)-YEAR(K117))*12)-12+(12-MONTH(K117))+MONTH(K118)-1+(EOMONTH(K117,0)-K117+1)/DAY(EOMONTH(K117,0))+(1-(EOMONTH(K118,0)-K118)/DAY(EOMONTH(K118,0))))</f>
        <v>3.2258064516129004E-2</v>
      </c>
      <c r="F126" s="74">
        <f>ROUND(IF(AND(K117&lt;&gt;"",K118&lt;&gt;""),IF(E126&lt;=1,1,E126),0),2)</f>
        <v>0</v>
      </c>
      <c r="G126" s="79" t="s">
        <v>102</v>
      </c>
      <c r="H126" s="185"/>
      <c r="I126" s="2"/>
      <c r="J126" s="2"/>
      <c r="K126" s="185"/>
      <c r="L126" s="2"/>
      <c r="M126" s="2"/>
      <c r="N126" s="185"/>
      <c r="O126" s="2"/>
      <c r="P126" s="2"/>
      <c r="Q126" s="185"/>
      <c r="R126" s="2"/>
      <c r="S126" s="14"/>
    </row>
    <row r="127" spans="1:19" ht="13.15" hidden="1" customHeight="1" outlineLevel="1" x14ac:dyDescent="0.35">
      <c r="B127" s="67"/>
      <c r="C127" s="65"/>
      <c r="D127" s="16"/>
      <c r="E127" s="74" t="s">
        <v>164</v>
      </c>
      <c r="F127" s="74" t="s">
        <v>164</v>
      </c>
      <c r="G127" s="23"/>
      <c r="H127" s="26"/>
      <c r="I127" s="2"/>
      <c r="J127" s="23"/>
      <c r="K127" s="26"/>
      <c r="L127" s="2"/>
      <c r="M127" s="23"/>
      <c r="N127" s="26"/>
      <c r="O127" s="2"/>
      <c r="P127" s="23"/>
      <c r="Q127" s="26"/>
      <c r="R127" s="2"/>
      <c r="S127" s="14"/>
    </row>
    <row r="128" spans="1:19" ht="21" hidden="1" customHeight="1" outlineLevel="1" x14ac:dyDescent="0.35">
      <c r="B128" s="67" t="s">
        <v>9</v>
      </c>
      <c r="C128" s="65"/>
      <c r="D128" s="16"/>
      <c r="E128" s="74"/>
      <c r="F128" s="74"/>
      <c r="G128" s="23"/>
      <c r="H128" s="241">
        <f>IFERROR(SUM(H122:H126)-H121+H120,0)</f>
        <v>0</v>
      </c>
      <c r="I128" s="2"/>
      <c r="J128" s="61"/>
      <c r="K128" s="241">
        <f>IFERROR(SUM(K122:K126)-K121+K120,0)</f>
        <v>0</v>
      </c>
      <c r="L128" s="2"/>
      <c r="M128" s="61"/>
      <c r="N128" s="241">
        <f>IFERROR(SUM(N122:N126)-N121+N120,0)</f>
        <v>0</v>
      </c>
      <c r="O128" s="2"/>
      <c r="P128" s="61"/>
      <c r="Q128" s="241">
        <f>IFERROR(SUM(Q122:Q126)-Q121+Q120,0)</f>
        <v>0</v>
      </c>
      <c r="R128" s="2"/>
      <c r="S128" s="14"/>
    </row>
    <row r="129" spans="1:19" ht="21" hidden="1" customHeight="1" outlineLevel="1" x14ac:dyDescent="0.35">
      <c r="B129" s="67" t="s">
        <v>178</v>
      </c>
      <c r="C129" s="65"/>
      <c r="D129" s="16"/>
      <c r="E129" s="74"/>
      <c r="F129" s="74"/>
      <c r="G129" s="23"/>
      <c r="H129" s="52"/>
      <c r="I129" s="2"/>
      <c r="J129" s="23"/>
      <c r="K129" s="52"/>
      <c r="L129" s="2"/>
      <c r="M129" s="23"/>
      <c r="N129" s="52"/>
      <c r="O129" s="2"/>
      <c r="P129" s="23"/>
      <c r="Q129" s="52"/>
      <c r="R129" s="2"/>
      <c r="S129" s="14"/>
    </row>
    <row r="130" spans="1:19" ht="21" hidden="1" customHeight="1" outlineLevel="1" x14ac:dyDescent="0.35">
      <c r="B130" s="67" t="s">
        <v>179</v>
      </c>
      <c r="C130" s="65"/>
      <c r="D130" s="16"/>
      <c r="E130" s="74"/>
      <c r="F130" s="74"/>
      <c r="G130" s="23"/>
      <c r="H130" s="234">
        <f>ROUND(IFERROR(H128*H129,0),2)</f>
        <v>0</v>
      </c>
      <c r="I130" s="2"/>
      <c r="J130" s="61"/>
      <c r="K130" s="234">
        <f>ROUND(IFERROR(K128*K129,0),2)</f>
        <v>0</v>
      </c>
      <c r="L130" s="2"/>
      <c r="M130" s="61"/>
      <c r="N130" s="234">
        <f>ROUND(IFERROR(N128*N129,0),2)</f>
        <v>0</v>
      </c>
      <c r="O130" s="2"/>
      <c r="P130" s="61"/>
      <c r="Q130" s="234">
        <f>ROUND(IFERROR(Q128*Q129,0),2)</f>
        <v>0</v>
      </c>
      <c r="R130" s="2"/>
      <c r="S130" s="14"/>
    </row>
    <row r="131" spans="1:19" ht="10.15" hidden="1" customHeight="1" outlineLevel="1" x14ac:dyDescent="0.35">
      <c r="B131" s="67"/>
      <c r="C131" s="65"/>
      <c r="D131" s="16"/>
      <c r="E131" s="74"/>
      <c r="F131" s="74"/>
      <c r="G131" s="23"/>
      <c r="H131" s="26"/>
      <c r="I131" s="2"/>
      <c r="J131" s="23"/>
      <c r="K131" s="26"/>
      <c r="L131" s="2"/>
      <c r="M131" s="23"/>
      <c r="N131" s="26"/>
      <c r="O131" s="2"/>
      <c r="P131" s="23"/>
      <c r="Q131" s="26"/>
      <c r="R131" s="2"/>
      <c r="S131" s="14"/>
    </row>
    <row r="132" spans="1:19" ht="21" hidden="1" customHeight="1" outlineLevel="1" x14ac:dyDescent="0.35">
      <c r="B132" s="67" t="s">
        <v>180</v>
      </c>
      <c r="C132" s="65"/>
      <c r="D132" s="16"/>
      <c r="E132" s="74"/>
      <c r="F132" s="74"/>
      <c r="G132" s="23"/>
      <c r="H132" s="184"/>
      <c r="I132" s="2"/>
      <c r="J132" s="23"/>
      <c r="K132" s="184"/>
      <c r="L132" s="2"/>
      <c r="M132" s="23"/>
      <c r="N132" s="184"/>
      <c r="O132" s="2"/>
      <c r="P132" s="23"/>
      <c r="Q132" s="184"/>
      <c r="R132" s="2"/>
      <c r="S132" s="14"/>
    </row>
    <row r="133" spans="1:19" ht="21" hidden="1" customHeight="1" outlineLevel="1" x14ac:dyDescent="0.35">
      <c r="B133" s="67" t="s">
        <v>181</v>
      </c>
      <c r="C133" s="65"/>
      <c r="D133" s="16"/>
      <c r="E133" s="74"/>
      <c r="F133" s="74"/>
      <c r="G133" s="23"/>
      <c r="H133" s="185"/>
      <c r="I133" s="2"/>
      <c r="J133" s="23"/>
      <c r="K133" s="185"/>
      <c r="L133" s="2"/>
      <c r="M133" s="23"/>
      <c r="N133" s="185"/>
      <c r="O133" s="2"/>
      <c r="P133" s="23"/>
      <c r="Q133" s="185"/>
      <c r="R133" s="2"/>
      <c r="S133" s="14"/>
    </row>
    <row r="134" spans="1:19" ht="6.65" hidden="1" customHeight="1" outlineLevel="1" x14ac:dyDescent="0.35">
      <c r="B134" s="67"/>
      <c r="C134" s="65"/>
      <c r="D134" s="16"/>
      <c r="E134" s="74"/>
      <c r="F134" s="74"/>
      <c r="G134" s="23"/>
      <c r="H134" s="26"/>
      <c r="I134" s="2"/>
      <c r="J134" s="23"/>
      <c r="K134" s="26"/>
      <c r="L134" s="2"/>
      <c r="M134" s="23"/>
      <c r="N134" s="26"/>
      <c r="O134" s="2"/>
      <c r="P134" s="23"/>
      <c r="Q134" s="26"/>
      <c r="R134" s="2"/>
      <c r="S134" s="14"/>
    </row>
    <row r="135" spans="1:19" ht="21" hidden="1" customHeight="1" outlineLevel="1" x14ac:dyDescent="0.35">
      <c r="B135" s="68"/>
      <c r="C135" s="66"/>
      <c r="D135" s="77" t="s">
        <v>172</v>
      </c>
      <c r="E135" s="74" t="s">
        <v>164</v>
      </c>
      <c r="F135" s="74" t="s">
        <v>164</v>
      </c>
      <c r="G135" s="61"/>
      <c r="H135" s="234">
        <f>IFERROR(H130+H132+H133,0)</f>
        <v>0</v>
      </c>
      <c r="I135" s="2"/>
      <c r="J135" s="61"/>
      <c r="K135" s="234">
        <f>IFERROR(K130+K132+K133,0)</f>
        <v>0</v>
      </c>
      <c r="L135" s="2"/>
      <c r="M135" s="61"/>
      <c r="N135" s="234">
        <f>IFERROR(N130+N132+N133,0)</f>
        <v>0</v>
      </c>
      <c r="O135" s="2"/>
      <c r="P135" s="61"/>
      <c r="Q135" s="234">
        <f>IFERROR(Q130+Q132+Q133,0)</f>
        <v>0</v>
      </c>
      <c r="R135" s="2"/>
      <c r="S135" s="14"/>
    </row>
    <row r="136" spans="1:19" ht="21" hidden="1" customHeight="1" outlineLevel="1" x14ac:dyDescent="0.35">
      <c r="B136" s="68"/>
      <c r="C136" s="66"/>
      <c r="D136" s="71" t="s">
        <v>173</v>
      </c>
      <c r="E136" s="74">
        <f>IF(MONTH(H117)=MONTH(H118),((YEAR(H118)-YEAR(H117))*12)-12+(12-MONTH(H117))+MONTH(H118)-1+(EOMONTH(H117,0)-H117+1)/DAY(EOMONTH(H117,0))+(1-(EOMONTH(H118,0)-H118)/DAY(EOMONTH(H118,0))),((YEAR(H118)-YEAR(H117))*12)-12+(12-MONTH(H117))+MONTH(H118)-1+(EOMONTH(H117,0)-H117+1)/DAY(EOMONTH(H117,0))+(1-(EOMONTH(H118,0)-H118)/DAY(EOMONTH(H118,0))))</f>
        <v>3.2258064516129004E-2</v>
      </c>
      <c r="F136" s="74">
        <f>ROUND(IF(AND(H117&lt;&gt;"",H118&lt;&gt;""),IF(E136&lt;=1,1,E136),0),2)</f>
        <v>0</v>
      </c>
      <c r="G136" s="16"/>
      <c r="H136" s="234">
        <f>ROUND(IFERROR(H135/F136,0),2)</f>
        <v>0</v>
      </c>
      <c r="I136" s="2"/>
      <c r="J136" s="61"/>
      <c r="K136" s="234">
        <f>ROUND(IFERROR(K135/F126,0),2)</f>
        <v>0</v>
      </c>
      <c r="L136" s="2"/>
      <c r="M136" s="61"/>
      <c r="N136" s="234">
        <f>ROUND(IFERROR(N135/F125,0),2)</f>
        <v>0</v>
      </c>
      <c r="O136" s="2"/>
      <c r="P136" s="61"/>
      <c r="Q136" s="234">
        <f>ROUND(IFERROR(Q135/F124,0),2)</f>
        <v>0</v>
      </c>
      <c r="R136" s="2"/>
      <c r="S136" s="14"/>
    </row>
    <row r="137" spans="1:19" ht="8.25" hidden="1" customHeight="1" outlineLevel="1" thickBot="1" x14ac:dyDescent="0.4">
      <c r="B137" s="17"/>
      <c r="C137" s="18"/>
      <c r="D137" s="18"/>
      <c r="E137" s="18"/>
      <c r="F137" s="18"/>
      <c r="G137" s="18"/>
      <c r="H137" s="18"/>
      <c r="I137" s="18"/>
      <c r="J137" s="18"/>
      <c r="K137" s="18"/>
      <c r="L137" s="18"/>
      <c r="M137" s="18"/>
      <c r="N137" s="18"/>
      <c r="O137" s="18"/>
      <c r="P137" s="18"/>
      <c r="Q137" s="18"/>
      <c r="R137" s="18"/>
      <c r="S137" s="19"/>
    </row>
    <row r="138" spans="1:19" ht="13.9" hidden="1" customHeight="1" outlineLevel="1" thickBot="1" x14ac:dyDescent="0.4">
      <c r="B138" s="3"/>
      <c r="E138" s="30"/>
      <c r="F138" s="30"/>
      <c r="I138" s="20"/>
      <c r="J138" s="20"/>
      <c r="K138" s="20"/>
      <c r="L138" s="20"/>
      <c r="M138" s="20"/>
      <c r="N138" s="20"/>
      <c r="O138" s="20"/>
      <c r="P138" s="20"/>
      <c r="Q138" s="20"/>
      <c r="R138" s="20"/>
    </row>
    <row r="139" spans="1:19" ht="21" customHeight="1" collapsed="1" thickBot="1" x14ac:dyDescent="0.4">
      <c r="A139" s="2"/>
      <c r="B139" s="101"/>
      <c r="C139" s="64" t="s">
        <v>176</v>
      </c>
      <c r="D139" s="31"/>
      <c r="E139" s="73"/>
      <c r="F139" s="73"/>
      <c r="G139" s="249" t="str">
        <f>IF(OR(SAM!E177=0,SAM!E177=""),"",SAM!E177)</f>
        <v/>
      </c>
      <c r="H139" s="249"/>
      <c r="I139" s="249"/>
      <c r="J139" s="249"/>
      <c r="K139" s="249"/>
      <c r="L139" s="249"/>
      <c r="M139" s="8"/>
      <c r="N139" s="8"/>
      <c r="O139" s="8"/>
      <c r="P139" s="8"/>
      <c r="Q139" s="8"/>
      <c r="R139" s="8"/>
      <c r="S139" s="10"/>
    </row>
    <row r="140" spans="1:19" ht="6.75" hidden="1" customHeight="1" outlineLevel="1" x14ac:dyDescent="0.35">
      <c r="B140" s="21"/>
      <c r="C140" s="20"/>
      <c r="D140" s="20"/>
      <c r="E140" s="20"/>
      <c r="F140" s="20"/>
      <c r="G140" s="20"/>
      <c r="H140" s="20"/>
      <c r="I140" s="20"/>
      <c r="J140" s="20"/>
      <c r="K140" s="20"/>
      <c r="L140" s="20"/>
      <c r="M140" s="20"/>
      <c r="N140" s="20"/>
      <c r="O140" s="20"/>
      <c r="P140" s="20"/>
      <c r="Q140" s="20"/>
      <c r="R140" s="20"/>
      <c r="S140" s="22"/>
    </row>
    <row r="141" spans="1:19" ht="21" hidden="1" customHeight="1" outlineLevel="1" x14ac:dyDescent="0.35">
      <c r="B141" s="13"/>
      <c r="D141" s="71" t="s">
        <v>162</v>
      </c>
      <c r="G141" s="80" t="s">
        <v>102</v>
      </c>
      <c r="H141" s="82"/>
      <c r="I141" s="80" t="s">
        <v>102</v>
      </c>
      <c r="J141" s="80" t="s">
        <v>102</v>
      </c>
      <c r="K141" s="82"/>
      <c r="L141" s="80" t="s">
        <v>102</v>
      </c>
      <c r="M141" s="80" t="s">
        <v>102</v>
      </c>
      <c r="N141" s="82"/>
      <c r="O141" s="80" t="s">
        <v>102</v>
      </c>
      <c r="P141" s="80" t="s">
        <v>102</v>
      </c>
      <c r="Q141" s="82"/>
      <c r="R141" s="80" t="s">
        <v>102</v>
      </c>
      <c r="S141" s="14"/>
    </row>
    <row r="142" spans="1:19" ht="6.75" hidden="1" customHeight="1" outlineLevel="1" x14ac:dyDescent="0.35">
      <c r="B142" s="13"/>
      <c r="H142" s="74"/>
      <c r="K142" s="74"/>
      <c r="N142" s="74"/>
      <c r="Q142" s="74"/>
      <c r="S142" s="14"/>
    </row>
    <row r="143" spans="1:19" ht="21" hidden="1" customHeight="1" outlineLevel="1" x14ac:dyDescent="0.35">
      <c r="B143" s="13"/>
      <c r="D143" s="71" t="s">
        <v>163</v>
      </c>
      <c r="E143" s="74" t="s">
        <v>164</v>
      </c>
      <c r="F143" s="74" t="s">
        <v>164</v>
      </c>
      <c r="G143" s="72"/>
      <c r="H143" s="69"/>
      <c r="J143" s="72"/>
      <c r="K143" s="69"/>
      <c r="M143" s="72"/>
      <c r="N143" s="69"/>
      <c r="P143" s="72"/>
      <c r="Q143" s="69"/>
      <c r="S143" s="14"/>
    </row>
    <row r="144" spans="1:19" ht="21" hidden="1" customHeight="1" outlineLevel="1" x14ac:dyDescent="0.35">
      <c r="B144" s="13"/>
      <c r="D144" s="71" t="s">
        <v>165</v>
      </c>
      <c r="E144" s="74" t="s">
        <v>164</v>
      </c>
      <c r="F144" s="74" t="s">
        <v>164</v>
      </c>
      <c r="G144" s="72"/>
      <c r="H144" s="70"/>
      <c r="J144" s="72"/>
      <c r="K144" s="70"/>
      <c r="M144" s="72"/>
      <c r="N144" s="70"/>
      <c r="P144" s="72"/>
      <c r="Q144" s="70"/>
      <c r="S144" s="14"/>
    </row>
    <row r="145" spans="2:19" ht="6.75" hidden="1" customHeight="1" outlineLevel="1" x14ac:dyDescent="0.35">
      <c r="B145" s="13"/>
      <c r="E145" s="74" t="s">
        <v>164</v>
      </c>
      <c r="F145" s="74" t="s">
        <v>164</v>
      </c>
      <c r="S145" s="14"/>
    </row>
    <row r="146" spans="2:19" ht="21" hidden="1" customHeight="1" outlineLevel="1" x14ac:dyDescent="0.35">
      <c r="B146" s="67" t="s">
        <v>177</v>
      </c>
      <c r="C146" s="65"/>
      <c r="D146" s="16"/>
      <c r="E146" s="74" t="s">
        <v>164</v>
      </c>
      <c r="F146" s="74" t="s">
        <v>164</v>
      </c>
      <c r="G146" s="16"/>
      <c r="H146" s="184"/>
      <c r="I146" s="2"/>
      <c r="J146" s="16"/>
      <c r="K146" s="184"/>
      <c r="L146" s="2"/>
      <c r="M146" s="16"/>
      <c r="N146" s="184"/>
      <c r="O146" s="2"/>
      <c r="P146" s="16"/>
      <c r="Q146" s="184"/>
      <c r="R146" s="2"/>
      <c r="S146" s="14"/>
    </row>
    <row r="147" spans="2:19" ht="21" hidden="1" customHeight="1" outlineLevel="1" x14ac:dyDescent="0.35">
      <c r="B147" s="67" t="s">
        <v>167</v>
      </c>
      <c r="C147" s="65"/>
      <c r="D147" s="16"/>
      <c r="E147" s="74" t="s">
        <v>164</v>
      </c>
      <c r="F147" s="74" t="s">
        <v>164</v>
      </c>
      <c r="G147" s="23" t="s">
        <v>14</v>
      </c>
      <c r="H147" s="182"/>
      <c r="I147" s="24" t="s">
        <v>15</v>
      </c>
      <c r="J147" s="23" t="s">
        <v>14</v>
      </c>
      <c r="K147" s="182"/>
      <c r="L147" s="24" t="s">
        <v>15</v>
      </c>
      <c r="M147" s="23" t="s">
        <v>14</v>
      </c>
      <c r="N147" s="182"/>
      <c r="O147" s="24" t="s">
        <v>15</v>
      </c>
      <c r="P147" s="23" t="s">
        <v>14</v>
      </c>
      <c r="Q147" s="182"/>
      <c r="R147" s="24" t="s">
        <v>15</v>
      </c>
      <c r="S147" s="14"/>
    </row>
    <row r="148" spans="2:19" ht="21" hidden="1" customHeight="1" outlineLevel="1" x14ac:dyDescent="0.35">
      <c r="B148" s="67" t="s">
        <v>168</v>
      </c>
      <c r="C148" s="65"/>
      <c r="D148" s="16"/>
      <c r="E148" s="74"/>
      <c r="F148" s="74"/>
      <c r="G148" s="16"/>
      <c r="H148" s="186"/>
      <c r="I148" s="2"/>
      <c r="J148" s="16"/>
      <c r="K148" s="186"/>
      <c r="L148" s="2"/>
      <c r="M148" s="16"/>
      <c r="N148" s="186"/>
      <c r="O148" s="2"/>
      <c r="P148" s="16"/>
      <c r="Q148" s="186"/>
      <c r="R148" s="2"/>
      <c r="S148" s="14"/>
    </row>
    <row r="149" spans="2:19" ht="21" hidden="1" customHeight="1" outlineLevel="1" x14ac:dyDescent="0.35">
      <c r="B149" s="67" t="s">
        <v>170</v>
      </c>
      <c r="C149" s="65"/>
      <c r="D149" s="16"/>
      <c r="E149" s="74"/>
      <c r="F149" s="74"/>
      <c r="G149" s="16"/>
      <c r="H149" s="186"/>
      <c r="I149" s="2"/>
      <c r="J149" s="16"/>
      <c r="K149" s="186"/>
      <c r="L149" s="2"/>
      <c r="M149" s="16"/>
      <c r="N149" s="186"/>
      <c r="O149" s="2"/>
      <c r="P149" s="16"/>
      <c r="Q149" s="186"/>
      <c r="R149" s="2"/>
      <c r="S149" s="14"/>
    </row>
    <row r="150" spans="2:19" ht="21" hidden="1" customHeight="1" outlineLevel="1" x14ac:dyDescent="0.35">
      <c r="B150" s="67" t="s">
        <v>169</v>
      </c>
      <c r="C150" s="65"/>
      <c r="D150" s="16"/>
      <c r="E150" s="81">
        <f>IF(MONTH(Q143)=MONTH(Q144),((YEAR(Q144)-YEAR(Q143))*12)-12+(12-MONTH(Q143))+MONTH(Q144)-1+(EOMONTH(Q143,0)-Q143+1)/DAY(EOMONTH(Q143,0))+(1-(EOMONTH(Q144,0)-Q144)/DAY(EOMONTH(Q144,0))),((YEAR(Q144)-YEAR(Q143))*12)-12+(12-MONTH(Q143))+MONTH(Q144)-1+(EOMONTH(Q143,0)-Q143+1)/DAY(EOMONTH(Q143,0))+(1-(EOMONTH(Q144,0)-Q144)/DAY(EOMONTH(Q144,0))))</f>
        <v>3.2258064516129004E-2</v>
      </c>
      <c r="F150" s="81">
        <f>ROUND(IF(AND(Q143&lt;&gt;"",Q144&lt;&gt;""),IF(E150&lt;=1,1,E150),0),2)</f>
        <v>0</v>
      </c>
      <c r="G150" s="16"/>
      <c r="H150" s="186"/>
      <c r="I150" s="2"/>
      <c r="J150" s="16"/>
      <c r="K150" s="186"/>
      <c r="L150" s="2"/>
      <c r="M150" s="16"/>
      <c r="N150" s="186"/>
      <c r="O150" s="2"/>
      <c r="P150" s="16"/>
      <c r="Q150" s="186"/>
      <c r="R150" s="2"/>
      <c r="S150" s="14"/>
    </row>
    <row r="151" spans="2:19" ht="21" hidden="1" customHeight="1" outlineLevel="1" x14ac:dyDescent="0.35">
      <c r="B151" s="67" t="s">
        <v>171</v>
      </c>
      <c r="C151" s="65"/>
      <c r="D151" s="16"/>
      <c r="E151" s="74">
        <f>IF(MONTH(N143)=MONTH(N144),((YEAR(N144)-YEAR(N143))*12)-12+(12-MONTH(N143))+MONTH(N144)-1+(EOMONTH(N143,0)-N143+1)/DAY(EOMONTH(N143,0))+(1-(EOMONTH(N144,0)-N144)/DAY(EOMONTH(N144,0))),((YEAR(N144)-YEAR(N143))*12)-12+(12-MONTH(N143))+MONTH(N144)-1+(EOMONTH(N143,0)-N143+1)/DAY(EOMONTH(N143,0))+(1-(EOMONTH(N144,0)-N144)/DAY(EOMONTH(N144,0))))</f>
        <v>3.2258064516129004E-2</v>
      </c>
      <c r="F151" s="74">
        <f>ROUND(IF(AND(N143&lt;&gt;"",N144&lt;&gt;""),IF(E151&lt;=1,1,E151),0),2)</f>
        <v>0</v>
      </c>
      <c r="G151" s="16"/>
      <c r="H151" s="186"/>
      <c r="I151" s="2"/>
      <c r="J151" s="16"/>
      <c r="K151" s="186"/>
      <c r="L151" s="2"/>
      <c r="M151" s="16"/>
      <c r="N151" s="186"/>
      <c r="O151" s="2"/>
      <c r="P151" s="16"/>
      <c r="Q151" s="186"/>
      <c r="R151" s="2"/>
      <c r="S151" s="14"/>
    </row>
    <row r="152" spans="2:19" ht="21" hidden="1" customHeight="1" outlineLevel="1" x14ac:dyDescent="0.35">
      <c r="B152" s="67" t="s">
        <v>113</v>
      </c>
      <c r="C152" s="65"/>
      <c r="D152" s="83"/>
      <c r="E152" s="74">
        <f>IF(MONTH(K143)=MONTH(K144),((YEAR(K144)-YEAR(K143))*12)-12+(12-MONTH(K143))+MONTH(K144)-1+(EOMONTH(K143,0)-K143+1)/DAY(EOMONTH(K143,0))+(1-(EOMONTH(K144,0)-K144)/DAY(EOMONTH(K144,0))),((YEAR(K144)-YEAR(K143))*12)-12+(12-MONTH(K143))+MONTH(K144)-1+(EOMONTH(K143,0)-K143+1)/DAY(EOMONTH(K143,0))+(1-(EOMONTH(K144,0)-K144)/DAY(EOMONTH(K144,0))))</f>
        <v>3.2258064516129004E-2</v>
      </c>
      <c r="F152" s="74">
        <f>ROUND(IF(AND(K143&lt;&gt;"",K144&lt;&gt;""),IF(E152&lt;=1,1,E152),0),2)</f>
        <v>0</v>
      </c>
      <c r="G152" s="79" t="s">
        <v>102</v>
      </c>
      <c r="H152" s="185"/>
      <c r="I152" s="2"/>
      <c r="J152" s="2"/>
      <c r="K152" s="185"/>
      <c r="L152" s="2"/>
      <c r="M152" s="2"/>
      <c r="N152" s="185"/>
      <c r="O152" s="2"/>
      <c r="P152" s="2"/>
      <c r="Q152" s="185"/>
      <c r="R152" s="2"/>
      <c r="S152" s="14"/>
    </row>
    <row r="153" spans="2:19" ht="13.15" hidden="1" customHeight="1" outlineLevel="1" x14ac:dyDescent="0.35">
      <c r="B153" s="67"/>
      <c r="C153" s="65"/>
      <c r="D153" s="16"/>
      <c r="E153" s="74" t="s">
        <v>164</v>
      </c>
      <c r="F153" s="74" t="s">
        <v>164</v>
      </c>
      <c r="G153" s="23"/>
      <c r="H153" s="26"/>
      <c r="I153" s="2"/>
      <c r="J153" s="23"/>
      <c r="K153" s="26"/>
      <c r="L153" s="2"/>
      <c r="M153" s="23"/>
      <c r="N153" s="26"/>
      <c r="O153" s="2"/>
      <c r="P153" s="23"/>
      <c r="Q153" s="26"/>
      <c r="R153" s="2"/>
      <c r="S153" s="14"/>
    </row>
    <row r="154" spans="2:19" ht="21" hidden="1" customHeight="1" outlineLevel="1" x14ac:dyDescent="0.35">
      <c r="B154" s="67" t="s">
        <v>9</v>
      </c>
      <c r="C154" s="65"/>
      <c r="D154" s="16"/>
      <c r="E154" s="74"/>
      <c r="F154" s="74"/>
      <c r="G154" s="23"/>
      <c r="H154" s="241">
        <f>IFERROR(SUM(H148:H152)-H147+H146,0)</f>
        <v>0</v>
      </c>
      <c r="I154" s="2"/>
      <c r="J154" s="61"/>
      <c r="K154" s="241">
        <f>IFERROR(SUM(K148:K152)-K147+K146,0)</f>
        <v>0</v>
      </c>
      <c r="L154" s="2"/>
      <c r="M154" s="61"/>
      <c r="N154" s="241">
        <f>IFERROR(SUM(N148:N152)-N147+N146,0)</f>
        <v>0</v>
      </c>
      <c r="O154" s="2"/>
      <c r="P154" s="61"/>
      <c r="Q154" s="241">
        <f>IFERROR(SUM(Q148:Q152)-Q147+Q146,0)</f>
        <v>0</v>
      </c>
      <c r="R154" s="2"/>
      <c r="S154" s="14"/>
    </row>
    <row r="155" spans="2:19" ht="21" hidden="1" customHeight="1" outlineLevel="1" x14ac:dyDescent="0.35">
      <c r="B155" s="67" t="s">
        <v>178</v>
      </c>
      <c r="C155" s="65"/>
      <c r="D155" s="16"/>
      <c r="E155" s="74"/>
      <c r="F155" s="74"/>
      <c r="G155" s="23"/>
      <c r="H155" s="52"/>
      <c r="I155" s="2"/>
      <c r="J155" s="23"/>
      <c r="K155" s="52"/>
      <c r="L155" s="2"/>
      <c r="M155" s="23"/>
      <c r="N155" s="52"/>
      <c r="O155" s="2"/>
      <c r="P155" s="23"/>
      <c r="Q155" s="52"/>
      <c r="R155" s="2"/>
      <c r="S155" s="14"/>
    </row>
    <row r="156" spans="2:19" ht="21" hidden="1" customHeight="1" outlineLevel="1" x14ac:dyDescent="0.35">
      <c r="B156" s="67" t="s">
        <v>179</v>
      </c>
      <c r="C156" s="65"/>
      <c r="D156" s="16"/>
      <c r="E156" s="74"/>
      <c r="F156" s="74"/>
      <c r="G156" s="23"/>
      <c r="H156" s="234">
        <f>ROUND(IFERROR(H154*H155,0),2)</f>
        <v>0</v>
      </c>
      <c r="I156" s="2"/>
      <c r="J156" s="61"/>
      <c r="K156" s="234">
        <f>ROUND(IFERROR(K154*K155,0),2)</f>
        <v>0</v>
      </c>
      <c r="L156" s="2"/>
      <c r="M156" s="61"/>
      <c r="N156" s="234">
        <f>ROUND(IFERROR(N154*N155,0),2)</f>
        <v>0</v>
      </c>
      <c r="O156" s="2"/>
      <c r="P156" s="61"/>
      <c r="Q156" s="234">
        <f>ROUND(IFERROR(Q154*Q155,0),2)</f>
        <v>0</v>
      </c>
      <c r="R156" s="2"/>
      <c r="S156" s="14"/>
    </row>
    <row r="157" spans="2:19" ht="10.15" hidden="1" customHeight="1" outlineLevel="1" x14ac:dyDescent="0.35">
      <c r="B157" s="67"/>
      <c r="C157" s="65"/>
      <c r="D157" s="16"/>
      <c r="E157" s="74"/>
      <c r="F157" s="74"/>
      <c r="G157" s="23"/>
      <c r="H157" s="26"/>
      <c r="I157" s="2"/>
      <c r="J157" s="23"/>
      <c r="K157" s="26"/>
      <c r="L157" s="2"/>
      <c r="M157" s="23"/>
      <c r="N157" s="26"/>
      <c r="O157" s="2"/>
      <c r="P157" s="23"/>
      <c r="Q157" s="26"/>
      <c r="R157" s="2"/>
      <c r="S157" s="14"/>
    </row>
    <row r="158" spans="2:19" ht="21" hidden="1" customHeight="1" outlineLevel="1" x14ac:dyDescent="0.35">
      <c r="B158" s="67" t="s">
        <v>180</v>
      </c>
      <c r="C158" s="65"/>
      <c r="D158" s="16"/>
      <c r="E158" s="74"/>
      <c r="F158" s="74"/>
      <c r="G158" s="23"/>
      <c r="H158" s="184"/>
      <c r="I158" s="2"/>
      <c r="J158" s="23"/>
      <c r="K158" s="184"/>
      <c r="L158" s="2"/>
      <c r="M158" s="23"/>
      <c r="N158" s="184"/>
      <c r="O158" s="2"/>
      <c r="P158" s="23"/>
      <c r="Q158" s="184"/>
      <c r="R158" s="2"/>
      <c r="S158" s="14"/>
    </row>
    <row r="159" spans="2:19" ht="21" hidden="1" customHeight="1" outlineLevel="1" x14ac:dyDescent="0.35">
      <c r="B159" s="67" t="s">
        <v>181</v>
      </c>
      <c r="C159" s="65"/>
      <c r="D159" s="16"/>
      <c r="E159" s="74"/>
      <c r="F159" s="74"/>
      <c r="G159" s="23"/>
      <c r="H159" s="185"/>
      <c r="I159" s="2"/>
      <c r="J159" s="23"/>
      <c r="K159" s="185"/>
      <c r="L159" s="2"/>
      <c r="M159" s="23"/>
      <c r="N159" s="185"/>
      <c r="O159" s="2"/>
      <c r="P159" s="23"/>
      <c r="Q159" s="185"/>
      <c r="R159" s="2"/>
      <c r="S159" s="14"/>
    </row>
    <row r="160" spans="2:19" ht="6.65" hidden="1" customHeight="1" outlineLevel="1" x14ac:dyDescent="0.35">
      <c r="B160" s="67"/>
      <c r="C160" s="65"/>
      <c r="D160" s="16"/>
      <c r="E160" s="74"/>
      <c r="F160" s="74"/>
      <c r="G160" s="23"/>
      <c r="H160" s="26"/>
      <c r="I160" s="2"/>
      <c r="J160" s="23"/>
      <c r="K160" s="26"/>
      <c r="L160" s="2"/>
      <c r="M160" s="23"/>
      <c r="N160" s="26"/>
      <c r="O160" s="2"/>
      <c r="P160" s="23"/>
      <c r="Q160" s="26"/>
      <c r="R160" s="2"/>
      <c r="S160" s="14"/>
    </row>
    <row r="161" spans="1:19" ht="21" hidden="1" customHeight="1" outlineLevel="1" x14ac:dyDescent="0.35">
      <c r="B161" s="68"/>
      <c r="C161" s="66"/>
      <c r="D161" s="77" t="s">
        <v>172</v>
      </c>
      <c r="E161" s="74" t="s">
        <v>164</v>
      </c>
      <c r="F161" s="74" t="s">
        <v>164</v>
      </c>
      <c r="G161" s="61"/>
      <c r="H161" s="234">
        <f>IFERROR(H156+H158+H159,0)</f>
        <v>0</v>
      </c>
      <c r="I161" s="2"/>
      <c r="J161" s="61"/>
      <c r="K161" s="234">
        <f>IFERROR(K156+K158+K159,0)</f>
        <v>0</v>
      </c>
      <c r="L161" s="2"/>
      <c r="M161" s="61"/>
      <c r="N161" s="234">
        <f>IFERROR(N156+N158+N159,0)</f>
        <v>0</v>
      </c>
      <c r="O161" s="2"/>
      <c r="P161" s="61"/>
      <c r="Q161" s="234">
        <f>IFERROR(Q156+Q158+Q159,0)</f>
        <v>0</v>
      </c>
      <c r="R161" s="2"/>
      <c r="S161" s="14"/>
    </row>
    <row r="162" spans="1:19" ht="21" hidden="1" customHeight="1" outlineLevel="1" x14ac:dyDescent="0.35">
      <c r="B162" s="68"/>
      <c r="C162" s="66"/>
      <c r="D162" s="71" t="s">
        <v>173</v>
      </c>
      <c r="E162" s="74">
        <f>IF(MONTH(H143)=MONTH(H144),((YEAR(H144)-YEAR(H143))*12)-12+(12-MONTH(H143))+MONTH(H144)-1+(EOMONTH(H143,0)-H143+1)/DAY(EOMONTH(H143,0))+(1-(EOMONTH(H144,0)-H144)/DAY(EOMONTH(H144,0))),((YEAR(H144)-YEAR(H143))*12)-12+(12-MONTH(H143))+MONTH(H144)-1+(EOMONTH(H143,0)-H143+1)/DAY(EOMONTH(H143,0))+(1-(EOMONTH(H144,0)-H144)/DAY(EOMONTH(H144,0))))</f>
        <v>3.2258064516129004E-2</v>
      </c>
      <c r="F162" s="74">
        <f>ROUND(IF(AND(H143&lt;&gt;"",H144&lt;&gt;""),IF(E162&lt;=1,1,E162),0),2)</f>
        <v>0</v>
      </c>
      <c r="G162" s="16"/>
      <c r="H162" s="234">
        <f>ROUND(IFERROR(H161/F162,0),2)</f>
        <v>0</v>
      </c>
      <c r="I162" s="2"/>
      <c r="J162" s="61"/>
      <c r="K162" s="234">
        <f>ROUND(IFERROR(K161/F152,0),2)</f>
        <v>0</v>
      </c>
      <c r="L162" s="2"/>
      <c r="M162" s="61"/>
      <c r="N162" s="234">
        <f>ROUND(IFERROR(N161/F151,0),2)</f>
        <v>0</v>
      </c>
      <c r="O162" s="2"/>
      <c r="P162" s="61"/>
      <c r="Q162" s="234">
        <f>ROUND(IFERROR(Q161/F150,0),2)</f>
        <v>0</v>
      </c>
      <c r="R162" s="2"/>
      <c r="S162" s="14"/>
    </row>
    <row r="163" spans="1:19" ht="8.25" hidden="1" customHeight="1" outlineLevel="1" thickBot="1" x14ac:dyDescent="0.4">
      <c r="B163" s="17"/>
      <c r="C163" s="18"/>
      <c r="D163" s="18"/>
      <c r="E163" s="18"/>
      <c r="F163" s="18"/>
      <c r="G163" s="18"/>
      <c r="H163" s="18"/>
      <c r="I163" s="18"/>
      <c r="J163" s="18"/>
      <c r="K163" s="18"/>
      <c r="L163" s="18"/>
      <c r="M163" s="18"/>
      <c r="N163" s="18"/>
      <c r="O163" s="18"/>
      <c r="P163" s="18"/>
      <c r="Q163" s="18"/>
      <c r="R163" s="18"/>
      <c r="S163" s="19"/>
    </row>
    <row r="164" spans="1:19" ht="13.9" hidden="1" customHeight="1" outlineLevel="1" thickBot="1" x14ac:dyDescent="0.4">
      <c r="B164" s="3"/>
      <c r="E164" s="30"/>
      <c r="F164" s="30"/>
      <c r="I164" s="20"/>
      <c r="J164" s="20"/>
      <c r="K164" s="20"/>
      <c r="L164" s="20"/>
      <c r="M164" s="20"/>
      <c r="N164" s="20"/>
      <c r="O164" s="20"/>
      <c r="P164" s="20"/>
      <c r="Q164" s="20"/>
      <c r="R164" s="20"/>
    </row>
    <row r="165" spans="1:19" ht="21" customHeight="1" collapsed="1" thickBot="1" x14ac:dyDescent="0.4">
      <c r="A165" s="2"/>
      <c r="B165" s="231"/>
      <c r="C165" s="64" t="s">
        <v>176</v>
      </c>
      <c r="D165" s="31"/>
      <c r="E165" s="73"/>
      <c r="F165" s="73"/>
      <c r="G165" s="249" t="str">
        <f>IF(OR(SAM!E209=0,SAM!E209=""),"",SAM!E209)</f>
        <v/>
      </c>
      <c r="H165" s="249"/>
      <c r="I165" s="249"/>
      <c r="J165" s="249"/>
      <c r="K165" s="249"/>
      <c r="L165" s="249"/>
      <c r="M165" s="8"/>
      <c r="N165" s="8"/>
      <c r="O165" s="8"/>
      <c r="P165" s="8"/>
      <c r="Q165" s="8"/>
      <c r="R165" s="8"/>
      <c r="S165" s="10"/>
    </row>
    <row r="166" spans="1:19" ht="6.75" hidden="1" customHeight="1" outlineLevel="1" x14ac:dyDescent="0.35">
      <c r="B166" s="21"/>
      <c r="C166" s="20"/>
      <c r="D166" s="20"/>
      <c r="E166" s="20"/>
      <c r="F166" s="20"/>
      <c r="G166" s="20"/>
      <c r="H166" s="20"/>
      <c r="I166" s="20"/>
      <c r="J166" s="20"/>
      <c r="K166" s="20"/>
      <c r="L166" s="20"/>
      <c r="M166" s="20"/>
      <c r="N166" s="20"/>
      <c r="O166" s="20"/>
      <c r="P166" s="20"/>
      <c r="Q166" s="20"/>
      <c r="R166" s="20"/>
      <c r="S166" s="22"/>
    </row>
    <row r="167" spans="1:19" ht="21" hidden="1" customHeight="1" outlineLevel="1" x14ac:dyDescent="0.35">
      <c r="B167" s="13"/>
      <c r="D167" s="71" t="s">
        <v>162</v>
      </c>
      <c r="G167" s="80" t="s">
        <v>102</v>
      </c>
      <c r="H167" s="82"/>
      <c r="I167" s="80" t="s">
        <v>102</v>
      </c>
      <c r="J167" s="80" t="s">
        <v>102</v>
      </c>
      <c r="K167" s="82"/>
      <c r="L167" s="80" t="s">
        <v>102</v>
      </c>
      <c r="M167" s="80" t="s">
        <v>102</v>
      </c>
      <c r="N167" s="82"/>
      <c r="O167" s="80" t="s">
        <v>102</v>
      </c>
      <c r="P167" s="80" t="s">
        <v>102</v>
      </c>
      <c r="Q167" s="82"/>
      <c r="R167" s="80" t="s">
        <v>102</v>
      </c>
      <c r="S167" s="14"/>
    </row>
    <row r="168" spans="1:19" ht="6.75" hidden="1" customHeight="1" outlineLevel="1" x14ac:dyDescent="0.35">
      <c r="B168" s="13"/>
      <c r="H168" s="74"/>
      <c r="K168" s="74"/>
      <c r="N168" s="74"/>
      <c r="Q168" s="74"/>
      <c r="S168" s="14"/>
    </row>
    <row r="169" spans="1:19" ht="21" hidden="1" customHeight="1" outlineLevel="1" x14ac:dyDescent="0.35">
      <c r="B169" s="13"/>
      <c r="D169" s="71" t="s">
        <v>163</v>
      </c>
      <c r="E169" s="74" t="s">
        <v>164</v>
      </c>
      <c r="F169" s="74" t="s">
        <v>164</v>
      </c>
      <c r="G169" s="72"/>
      <c r="H169" s="69"/>
      <c r="J169" s="72"/>
      <c r="K169" s="69"/>
      <c r="M169" s="72"/>
      <c r="N169" s="69"/>
      <c r="P169" s="72"/>
      <c r="Q169" s="69"/>
      <c r="S169" s="14"/>
    </row>
    <row r="170" spans="1:19" ht="21" hidden="1" customHeight="1" outlineLevel="1" x14ac:dyDescent="0.35">
      <c r="B170" s="13"/>
      <c r="D170" s="71" t="s">
        <v>165</v>
      </c>
      <c r="E170" s="74" t="s">
        <v>164</v>
      </c>
      <c r="F170" s="74" t="s">
        <v>164</v>
      </c>
      <c r="G170" s="72"/>
      <c r="H170" s="70"/>
      <c r="J170" s="72"/>
      <c r="K170" s="70"/>
      <c r="M170" s="72"/>
      <c r="N170" s="70"/>
      <c r="P170" s="72"/>
      <c r="Q170" s="70"/>
      <c r="S170" s="14"/>
    </row>
    <row r="171" spans="1:19" ht="6.75" hidden="1" customHeight="1" outlineLevel="1" x14ac:dyDescent="0.35">
      <c r="B171" s="13"/>
      <c r="E171" s="74" t="s">
        <v>164</v>
      </c>
      <c r="F171" s="74" t="s">
        <v>164</v>
      </c>
      <c r="S171" s="14"/>
    </row>
    <row r="172" spans="1:19" ht="21" hidden="1" customHeight="1" outlineLevel="1" x14ac:dyDescent="0.35">
      <c r="B172" s="67" t="s">
        <v>177</v>
      </c>
      <c r="C172" s="65"/>
      <c r="D172" s="16"/>
      <c r="E172" s="74" t="s">
        <v>164</v>
      </c>
      <c r="F172" s="74" t="s">
        <v>164</v>
      </c>
      <c r="G172" s="16"/>
      <c r="H172" s="184"/>
      <c r="I172" s="2"/>
      <c r="J172" s="16"/>
      <c r="K172" s="184"/>
      <c r="L172" s="2"/>
      <c r="M172" s="16"/>
      <c r="N172" s="184"/>
      <c r="O172" s="2"/>
      <c r="P172" s="16"/>
      <c r="Q172" s="184"/>
      <c r="R172" s="2"/>
      <c r="S172" s="14"/>
    </row>
    <row r="173" spans="1:19" ht="21" hidden="1" customHeight="1" outlineLevel="1" x14ac:dyDescent="0.35">
      <c r="B173" s="67" t="s">
        <v>167</v>
      </c>
      <c r="C173" s="65"/>
      <c r="D173" s="16"/>
      <c r="E173" s="74" t="s">
        <v>164</v>
      </c>
      <c r="F173" s="74" t="s">
        <v>164</v>
      </c>
      <c r="G173" s="23" t="s">
        <v>14</v>
      </c>
      <c r="H173" s="182"/>
      <c r="I173" s="24" t="s">
        <v>15</v>
      </c>
      <c r="J173" s="23" t="s">
        <v>14</v>
      </c>
      <c r="K173" s="182"/>
      <c r="L173" s="24" t="s">
        <v>15</v>
      </c>
      <c r="M173" s="23" t="s">
        <v>14</v>
      </c>
      <c r="N173" s="182"/>
      <c r="O173" s="24" t="s">
        <v>15</v>
      </c>
      <c r="P173" s="23" t="s">
        <v>14</v>
      </c>
      <c r="Q173" s="182"/>
      <c r="R173" s="24" t="s">
        <v>15</v>
      </c>
      <c r="S173" s="14"/>
    </row>
    <row r="174" spans="1:19" ht="21" hidden="1" customHeight="1" outlineLevel="1" x14ac:dyDescent="0.35">
      <c r="B174" s="67" t="s">
        <v>168</v>
      </c>
      <c r="C174" s="65"/>
      <c r="D174" s="16"/>
      <c r="E174" s="74"/>
      <c r="F174" s="74"/>
      <c r="G174" s="16"/>
      <c r="H174" s="186"/>
      <c r="I174" s="2"/>
      <c r="J174" s="16"/>
      <c r="K174" s="186"/>
      <c r="L174" s="2"/>
      <c r="M174" s="16"/>
      <c r="N174" s="186"/>
      <c r="O174" s="2"/>
      <c r="P174" s="16"/>
      <c r="Q174" s="186"/>
      <c r="R174" s="2"/>
      <c r="S174" s="14"/>
    </row>
    <row r="175" spans="1:19" ht="21" hidden="1" customHeight="1" outlineLevel="1" x14ac:dyDescent="0.35">
      <c r="B175" s="67" t="s">
        <v>170</v>
      </c>
      <c r="C175" s="65"/>
      <c r="D175" s="16"/>
      <c r="E175" s="74"/>
      <c r="F175" s="74"/>
      <c r="G175" s="16"/>
      <c r="H175" s="186"/>
      <c r="I175" s="2"/>
      <c r="J175" s="16"/>
      <c r="K175" s="186"/>
      <c r="L175" s="2"/>
      <c r="M175" s="16"/>
      <c r="N175" s="186"/>
      <c r="O175" s="2"/>
      <c r="P175" s="16"/>
      <c r="Q175" s="186"/>
      <c r="R175" s="2"/>
      <c r="S175" s="14"/>
    </row>
    <row r="176" spans="1:19" ht="21" hidden="1" customHeight="1" outlineLevel="1" x14ac:dyDescent="0.35">
      <c r="B176" s="67" t="s">
        <v>169</v>
      </c>
      <c r="C176" s="65"/>
      <c r="D176" s="16"/>
      <c r="E176" s="81">
        <f>IF(MONTH(Q169)=MONTH(Q170),((YEAR(Q170)-YEAR(Q169))*12)-12+(12-MONTH(Q169))+MONTH(Q170)-1+(EOMONTH(Q169,0)-Q169+1)/DAY(EOMONTH(Q169,0))+(1-(EOMONTH(Q170,0)-Q170)/DAY(EOMONTH(Q170,0))),((YEAR(Q170)-YEAR(Q169))*12)-12+(12-MONTH(Q169))+MONTH(Q170)-1+(EOMONTH(Q169,0)-Q169+1)/DAY(EOMONTH(Q169,0))+(1-(EOMONTH(Q170,0)-Q170)/DAY(EOMONTH(Q170,0))))</f>
        <v>3.2258064516129004E-2</v>
      </c>
      <c r="F176" s="81">
        <f>ROUND(IF(AND(Q169&lt;&gt;"",Q170&lt;&gt;""),IF(E176&lt;=1,1,E176),0),2)</f>
        <v>0</v>
      </c>
      <c r="G176" s="16"/>
      <c r="H176" s="186"/>
      <c r="I176" s="2"/>
      <c r="J176" s="16"/>
      <c r="K176" s="186"/>
      <c r="L176" s="2"/>
      <c r="M176" s="16"/>
      <c r="N176" s="186"/>
      <c r="O176" s="2"/>
      <c r="P176" s="16"/>
      <c r="Q176" s="186"/>
      <c r="R176" s="2"/>
      <c r="S176" s="14"/>
    </row>
    <row r="177" spans="2:19" ht="21" hidden="1" customHeight="1" outlineLevel="1" x14ac:dyDescent="0.35">
      <c r="B177" s="67" t="s">
        <v>171</v>
      </c>
      <c r="C177" s="65"/>
      <c r="D177" s="16"/>
      <c r="E177" s="74">
        <f>IF(MONTH(N169)=MONTH(N170),((YEAR(N170)-YEAR(N169))*12)-12+(12-MONTH(N169))+MONTH(N170)-1+(EOMONTH(N169,0)-N169+1)/DAY(EOMONTH(N169,0))+(1-(EOMONTH(N170,0)-N170)/DAY(EOMONTH(N170,0))),((YEAR(N170)-YEAR(N169))*12)-12+(12-MONTH(N169))+MONTH(N170)-1+(EOMONTH(N169,0)-N169+1)/DAY(EOMONTH(N169,0))+(1-(EOMONTH(N170,0)-N170)/DAY(EOMONTH(N170,0))))</f>
        <v>3.2258064516129004E-2</v>
      </c>
      <c r="F177" s="74">
        <f>ROUND(IF(AND(N169&lt;&gt;"",N170&lt;&gt;""),IF(E177&lt;=1,1,E177),0),2)</f>
        <v>0</v>
      </c>
      <c r="G177" s="16"/>
      <c r="H177" s="186"/>
      <c r="I177" s="2"/>
      <c r="J177" s="16"/>
      <c r="K177" s="186"/>
      <c r="L177" s="2"/>
      <c r="M177" s="16"/>
      <c r="N177" s="186"/>
      <c r="O177" s="2"/>
      <c r="P177" s="16"/>
      <c r="Q177" s="186"/>
      <c r="R177" s="2"/>
      <c r="S177" s="14"/>
    </row>
    <row r="178" spans="2:19" ht="21" hidden="1" customHeight="1" outlineLevel="1" x14ac:dyDescent="0.35">
      <c r="B178" s="67" t="s">
        <v>113</v>
      </c>
      <c r="C178" s="65"/>
      <c r="D178" s="83"/>
      <c r="E178" s="74">
        <f>IF(MONTH(K169)=MONTH(K170),((YEAR(K170)-YEAR(K169))*12)-12+(12-MONTH(K169))+MONTH(K170)-1+(EOMONTH(K169,0)-K169+1)/DAY(EOMONTH(K169,0))+(1-(EOMONTH(K170,0)-K170)/DAY(EOMONTH(K170,0))),((YEAR(K170)-YEAR(K169))*12)-12+(12-MONTH(K169))+MONTH(K170)-1+(EOMONTH(K169,0)-K169+1)/DAY(EOMONTH(K169,0))+(1-(EOMONTH(K170,0)-K170)/DAY(EOMONTH(K170,0))))</f>
        <v>3.2258064516129004E-2</v>
      </c>
      <c r="F178" s="74">
        <f>ROUND(IF(AND(K169&lt;&gt;"",K170&lt;&gt;""),IF(E178&lt;=1,1,E178),0),2)</f>
        <v>0</v>
      </c>
      <c r="G178" s="79" t="s">
        <v>102</v>
      </c>
      <c r="H178" s="185"/>
      <c r="I178" s="2"/>
      <c r="J178" s="2"/>
      <c r="K178" s="185"/>
      <c r="L178" s="2"/>
      <c r="M178" s="2"/>
      <c r="N178" s="185"/>
      <c r="O178" s="2"/>
      <c r="P178" s="2"/>
      <c r="Q178" s="185"/>
      <c r="R178" s="2"/>
      <c r="S178" s="14"/>
    </row>
    <row r="179" spans="2:19" ht="13.15" hidden="1" customHeight="1" outlineLevel="1" x14ac:dyDescent="0.35">
      <c r="B179" s="67"/>
      <c r="C179" s="65"/>
      <c r="D179" s="16"/>
      <c r="E179" s="74" t="s">
        <v>164</v>
      </c>
      <c r="F179" s="74" t="s">
        <v>164</v>
      </c>
      <c r="G179" s="23"/>
      <c r="H179" s="26"/>
      <c r="I179" s="2"/>
      <c r="J179" s="23"/>
      <c r="K179" s="26"/>
      <c r="L179" s="2"/>
      <c r="M179" s="23"/>
      <c r="N179" s="26"/>
      <c r="O179" s="2"/>
      <c r="P179" s="23"/>
      <c r="Q179" s="26"/>
      <c r="R179" s="2"/>
      <c r="S179" s="14"/>
    </row>
    <row r="180" spans="2:19" ht="21" hidden="1" customHeight="1" outlineLevel="1" x14ac:dyDescent="0.35">
      <c r="B180" s="67" t="s">
        <v>9</v>
      </c>
      <c r="C180" s="65"/>
      <c r="D180" s="16"/>
      <c r="E180" s="74"/>
      <c r="F180" s="74"/>
      <c r="G180" s="23"/>
      <c r="H180" s="241">
        <f>IFERROR(SUM(H174:H178)-H173+H172,0)</f>
        <v>0</v>
      </c>
      <c r="I180" s="2"/>
      <c r="J180" s="61"/>
      <c r="K180" s="241">
        <f>IFERROR(SUM(K174:K178)-K173+K172,0)</f>
        <v>0</v>
      </c>
      <c r="L180" s="2"/>
      <c r="M180" s="61"/>
      <c r="N180" s="241">
        <f>IFERROR(SUM(N174:N178)-N173+N172,0)</f>
        <v>0</v>
      </c>
      <c r="O180" s="2"/>
      <c r="P180" s="61"/>
      <c r="Q180" s="241">
        <f>IFERROR(SUM(Q174:Q178)-Q173+Q172,0)</f>
        <v>0</v>
      </c>
      <c r="R180" s="2"/>
      <c r="S180" s="14"/>
    </row>
    <row r="181" spans="2:19" ht="21" hidden="1" customHeight="1" outlineLevel="1" x14ac:dyDescent="0.35">
      <c r="B181" s="67" t="s">
        <v>178</v>
      </c>
      <c r="C181" s="65"/>
      <c r="D181" s="16"/>
      <c r="E181" s="74"/>
      <c r="F181" s="74"/>
      <c r="G181" s="23"/>
      <c r="H181" s="52"/>
      <c r="I181" s="2"/>
      <c r="J181" s="23"/>
      <c r="K181" s="52"/>
      <c r="L181" s="2"/>
      <c r="M181" s="23"/>
      <c r="N181" s="52"/>
      <c r="O181" s="2"/>
      <c r="P181" s="23"/>
      <c r="Q181" s="52"/>
      <c r="R181" s="2"/>
      <c r="S181" s="14"/>
    </row>
    <row r="182" spans="2:19" ht="21" hidden="1" customHeight="1" outlineLevel="1" x14ac:dyDescent="0.35">
      <c r="B182" s="67" t="s">
        <v>179</v>
      </c>
      <c r="C182" s="65"/>
      <c r="D182" s="16"/>
      <c r="E182" s="74"/>
      <c r="F182" s="74"/>
      <c r="G182" s="23"/>
      <c r="H182" s="234">
        <f>ROUND(IFERROR(H180*H181,0),2)</f>
        <v>0</v>
      </c>
      <c r="I182" s="2"/>
      <c r="J182" s="61"/>
      <c r="K182" s="234">
        <f>ROUND(IFERROR(K180*K181,0),2)</f>
        <v>0</v>
      </c>
      <c r="L182" s="2"/>
      <c r="M182" s="61"/>
      <c r="N182" s="234">
        <f>ROUND(IFERROR(N180*N181,0),2)</f>
        <v>0</v>
      </c>
      <c r="O182" s="2"/>
      <c r="P182" s="61"/>
      <c r="Q182" s="234">
        <f>ROUND(IFERROR(Q180*Q181,0),2)</f>
        <v>0</v>
      </c>
      <c r="R182" s="2"/>
      <c r="S182" s="14"/>
    </row>
    <row r="183" spans="2:19" ht="10.15" hidden="1" customHeight="1" outlineLevel="1" x14ac:dyDescent="0.35">
      <c r="B183" s="67"/>
      <c r="C183" s="65"/>
      <c r="D183" s="16"/>
      <c r="E183" s="74"/>
      <c r="F183" s="74"/>
      <c r="G183" s="23"/>
      <c r="H183" s="26"/>
      <c r="I183" s="2"/>
      <c r="J183" s="23"/>
      <c r="K183" s="26"/>
      <c r="L183" s="2"/>
      <c r="M183" s="23"/>
      <c r="N183" s="26"/>
      <c r="O183" s="2"/>
      <c r="P183" s="23"/>
      <c r="Q183" s="26"/>
      <c r="R183" s="2"/>
      <c r="S183" s="14"/>
    </row>
    <row r="184" spans="2:19" ht="21" hidden="1" customHeight="1" outlineLevel="1" x14ac:dyDescent="0.35">
      <c r="B184" s="67" t="s">
        <v>180</v>
      </c>
      <c r="C184" s="65"/>
      <c r="D184" s="16"/>
      <c r="E184" s="74"/>
      <c r="F184" s="74"/>
      <c r="G184" s="23"/>
      <c r="H184" s="184"/>
      <c r="I184" s="2"/>
      <c r="J184" s="23"/>
      <c r="K184" s="184"/>
      <c r="L184" s="2"/>
      <c r="M184" s="23"/>
      <c r="N184" s="184"/>
      <c r="O184" s="2"/>
      <c r="P184" s="23"/>
      <c r="Q184" s="184"/>
      <c r="R184" s="2"/>
      <c r="S184" s="14"/>
    </row>
    <row r="185" spans="2:19" ht="21" hidden="1" customHeight="1" outlineLevel="1" x14ac:dyDescent="0.35">
      <c r="B185" s="67" t="s">
        <v>181</v>
      </c>
      <c r="C185" s="65"/>
      <c r="D185" s="16"/>
      <c r="E185" s="74"/>
      <c r="F185" s="74"/>
      <c r="G185" s="23"/>
      <c r="H185" s="185"/>
      <c r="I185" s="2"/>
      <c r="J185" s="23"/>
      <c r="K185" s="185"/>
      <c r="L185" s="2"/>
      <c r="M185" s="23"/>
      <c r="N185" s="185"/>
      <c r="O185" s="2"/>
      <c r="P185" s="23"/>
      <c r="Q185" s="185"/>
      <c r="R185" s="2"/>
      <c r="S185" s="14"/>
    </row>
    <row r="186" spans="2:19" ht="6.65" hidden="1" customHeight="1" outlineLevel="1" x14ac:dyDescent="0.35">
      <c r="B186" s="67"/>
      <c r="C186" s="65"/>
      <c r="D186" s="16"/>
      <c r="E186" s="74"/>
      <c r="F186" s="74"/>
      <c r="G186" s="23"/>
      <c r="H186" s="26"/>
      <c r="I186" s="2"/>
      <c r="J186" s="23"/>
      <c r="K186" s="26"/>
      <c r="L186" s="2"/>
      <c r="M186" s="23"/>
      <c r="N186" s="26"/>
      <c r="O186" s="2"/>
      <c r="P186" s="23"/>
      <c r="Q186" s="26"/>
      <c r="R186" s="2"/>
      <c r="S186" s="14"/>
    </row>
    <row r="187" spans="2:19" ht="21" hidden="1" customHeight="1" outlineLevel="1" x14ac:dyDescent="0.35">
      <c r="B187" s="68"/>
      <c r="C187" s="66"/>
      <c r="D187" s="77" t="s">
        <v>172</v>
      </c>
      <c r="E187" s="74" t="s">
        <v>164</v>
      </c>
      <c r="F187" s="74" t="s">
        <v>164</v>
      </c>
      <c r="G187" s="61"/>
      <c r="H187" s="234">
        <f>IFERROR(H182+H184+H185,0)</f>
        <v>0</v>
      </c>
      <c r="I187" s="2"/>
      <c r="J187" s="61"/>
      <c r="K187" s="234">
        <f>IFERROR(K182+K184+K185,0)</f>
        <v>0</v>
      </c>
      <c r="L187" s="2"/>
      <c r="M187" s="61"/>
      <c r="N187" s="234">
        <f>IFERROR(N182+N184+N185,0)</f>
        <v>0</v>
      </c>
      <c r="O187" s="2"/>
      <c r="P187" s="61"/>
      <c r="Q187" s="234">
        <f>IFERROR(Q182+Q184+Q185,0)</f>
        <v>0</v>
      </c>
      <c r="R187" s="2"/>
      <c r="S187" s="14"/>
    </row>
    <row r="188" spans="2:19" ht="21" hidden="1" customHeight="1" outlineLevel="1" x14ac:dyDescent="0.35">
      <c r="B188" s="68"/>
      <c r="C188" s="66"/>
      <c r="D188" s="71" t="s">
        <v>173</v>
      </c>
      <c r="E188" s="74">
        <f>IF(MONTH(H169)=MONTH(H170),((YEAR(H170)-YEAR(H169))*12)-12+(12-MONTH(H169))+MONTH(H170)-1+(EOMONTH(H169,0)-H169+1)/DAY(EOMONTH(H169,0))+(1-(EOMONTH(H170,0)-H170)/DAY(EOMONTH(H170,0))),((YEAR(H170)-YEAR(H169))*12)-12+(12-MONTH(H169))+MONTH(H170)-1+(EOMONTH(H169,0)-H169+1)/DAY(EOMONTH(H169,0))+(1-(EOMONTH(H170,0)-H170)/DAY(EOMONTH(H170,0))))</f>
        <v>3.2258064516129004E-2</v>
      </c>
      <c r="F188" s="74">
        <f>ROUND(IF(AND(H169&lt;&gt;"",H170&lt;&gt;""),IF(E188&lt;=1,1,E188),0),2)</f>
        <v>0</v>
      </c>
      <c r="G188" s="16"/>
      <c r="H188" s="234">
        <f>ROUND(IFERROR(H187/F188,0),2)</f>
        <v>0</v>
      </c>
      <c r="I188" s="2"/>
      <c r="J188" s="61"/>
      <c r="K188" s="234">
        <f>ROUND(IFERROR(K187/F178,0),2)</f>
        <v>0</v>
      </c>
      <c r="L188" s="2"/>
      <c r="M188" s="61"/>
      <c r="N188" s="234">
        <f>ROUND(IFERROR(N187/F177,0),2)</f>
        <v>0</v>
      </c>
      <c r="O188" s="2"/>
      <c r="P188" s="61"/>
      <c r="Q188" s="234">
        <f>ROUND(IFERROR(Q187/F176,0),2)</f>
        <v>0</v>
      </c>
      <c r="R188" s="2"/>
      <c r="S188" s="14"/>
    </row>
    <row r="189" spans="2:19" ht="8.25" hidden="1" customHeight="1" outlineLevel="1" thickBot="1" x14ac:dyDescent="0.4">
      <c r="B189" s="17"/>
      <c r="C189" s="18"/>
      <c r="D189" s="18"/>
      <c r="E189" s="18"/>
      <c r="F189" s="18"/>
      <c r="G189" s="18"/>
      <c r="H189" s="18"/>
      <c r="I189" s="18"/>
      <c r="J189" s="18"/>
      <c r="K189" s="18"/>
      <c r="L189" s="18"/>
      <c r="M189" s="18"/>
      <c r="N189" s="18"/>
      <c r="O189" s="18"/>
      <c r="P189" s="18"/>
      <c r="Q189" s="18"/>
      <c r="R189" s="18"/>
      <c r="S189" s="19"/>
    </row>
    <row r="190" spans="2:19" ht="22.15" customHeight="1" x14ac:dyDescent="0.35">
      <c r="B190" s="3"/>
      <c r="E190" s="20"/>
      <c r="F190" s="20"/>
      <c r="I190" s="20"/>
      <c r="J190" s="20"/>
      <c r="K190" s="20"/>
      <c r="L190" s="20"/>
      <c r="M190" s="20"/>
      <c r="N190" s="20"/>
      <c r="O190" s="20"/>
      <c r="P190" s="20"/>
      <c r="Q190" s="20"/>
      <c r="R190" s="20"/>
    </row>
    <row r="191" spans="2:19" s="2" customFormat="1" ht="31.15" customHeight="1" x14ac:dyDescent="0.35">
      <c r="B191" s="75" t="s">
        <v>63</v>
      </c>
      <c r="C191" s="76"/>
      <c r="D191" s="78"/>
      <c r="E191" s="78"/>
      <c r="F191" s="78"/>
      <c r="G191" s="78"/>
      <c r="H191" s="78"/>
      <c r="I191" s="78"/>
      <c r="J191" s="78"/>
      <c r="K191" s="78"/>
      <c r="L191" s="78"/>
      <c r="M191" s="78"/>
      <c r="N191" s="78"/>
      <c r="O191" s="78"/>
      <c r="P191" s="78"/>
      <c r="Q191" s="78"/>
      <c r="R191" s="78"/>
      <c r="S191" s="78"/>
    </row>
    <row r="192" spans="2:19" s="2" customFormat="1" ht="22.5" customHeight="1" thickBot="1" x14ac:dyDescent="0.4">
      <c r="C192" s="33" t="s">
        <v>160</v>
      </c>
    </row>
    <row r="193" spans="1:19" ht="21" customHeight="1" collapsed="1" thickBot="1" x14ac:dyDescent="0.4">
      <c r="A193" s="2"/>
      <c r="B193" s="101"/>
      <c r="C193" s="64" t="s">
        <v>182</v>
      </c>
      <c r="D193" s="31"/>
      <c r="E193" s="31"/>
      <c r="F193" s="31"/>
      <c r="G193" s="249" t="str">
        <f>IF(OR(SAM!E243=0,SAM!E243=""),"",SAM!E243)</f>
        <v/>
      </c>
      <c r="H193" s="249"/>
      <c r="I193" s="249"/>
      <c r="J193" s="249"/>
      <c r="K193" s="249"/>
      <c r="L193" s="249"/>
      <c r="M193" s="8"/>
      <c r="N193" s="8"/>
      <c r="O193" s="8"/>
      <c r="P193" s="8"/>
      <c r="Q193" s="8"/>
      <c r="R193" s="8"/>
      <c r="S193" s="10"/>
    </row>
    <row r="194" spans="1:19" ht="6.75" hidden="1" customHeight="1" outlineLevel="1" x14ac:dyDescent="0.35">
      <c r="B194" s="21"/>
      <c r="C194" s="20"/>
      <c r="D194" s="20"/>
      <c r="E194" s="20"/>
      <c r="F194" s="20"/>
      <c r="G194" s="20"/>
      <c r="H194" s="20"/>
      <c r="I194" s="20"/>
      <c r="J194" s="20"/>
      <c r="K194" s="20"/>
      <c r="L194" s="20"/>
      <c r="M194" s="20"/>
      <c r="N194" s="20"/>
      <c r="O194" s="20"/>
      <c r="P194" s="20"/>
      <c r="Q194" s="20"/>
      <c r="R194" s="20"/>
      <c r="S194" s="22"/>
    </row>
    <row r="195" spans="1:19" ht="21" hidden="1" customHeight="1" outlineLevel="1" x14ac:dyDescent="0.35">
      <c r="B195" s="13"/>
      <c r="D195" s="71" t="s">
        <v>162</v>
      </c>
      <c r="G195" s="80" t="s">
        <v>102</v>
      </c>
      <c r="H195" s="82"/>
      <c r="I195" s="80" t="s">
        <v>102</v>
      </c>
      <c r="J195" s="80" t="s">
        <v>102</v>
      </c>
      <c r="K195" s="82"/>
      <c r="L195" s="80" t="s">
        <v>102</v>
      </c>
      <c r="M195" s="80" t="s">
        <v>102</v>
      </c>
      <c r="N195" s="82"/>
      <c r="O195" s="80" t="s">
        <v>102</v>
      </c>
      <c r="P195" s="80" t="s">
        <v>102</v>
      </c>
      <c r="Q195" s="82"/>
      <c r="R195" s="80" t="s">
        <v>102</v>
      </c>
      <c r="S195" s="14"/>
    </row>
    <row r="196" spans="1:19" ht="6.75" hidden="1" customHeight="1" outlineLevel="1" x14ac:dyDescent="0.35">
      <c r="B196" s="13"/>
      <c r="H196" s="74"/>
      <c r="K196" s="74"/>
      <c r="N196" s="74"/>
      <c r="Q196" s="74"/>
      <c r="S196" s="14"/>
    </row>
    <row r="197" spans="1:19" ht="21" hidden="1" customHeight="1" outlineLevel="1" x14ac:dyDescent="0.35">
      <c r="B197" s="13"/>
      <c r="D197" s="71" t="s">
        <v>163</v>
      </c>
      <c r="E197" s="74" t="s">
        <v>164</v>
      </c>
      <c r="F197" s="74" t="s">
        <v>164</v>
      </c>
      <c r="G197" s="72"/>
      <c r="H197" s="69"/>
      <c r="J197" s="72"/>
      <c r="K197" s="69"/>
      <c r="M197" s="72"/>
      <c r="N197" s="69"/>
      <c r="P197" s="72"/>
      <c r="Q197" s="69"/>
      <c r="S197" s="14"/>
    </row>
    <row r="198" spans="1:19" ht="21" hidden="1" customHeight="1" outlineLevel="1" x14ac:dyDescent="0.35">
      <c r="B198" s="13"/>
      <c r="D198" s="71" t="s">
        <v>165</v>
      </c>
      <c r="E198" s="74" t="s">
        <v>164</v>
      </c>
      <c r="F198" s="74" t="s">
        <v>164</v>
      </c>
      <c r="G198" s="72"/>
      <c r="H198" s="70"/>
      <c r="J198" s="72"/>
      <c r="K198" s="70"/>
      <c r="M198" s="72"/>
      <c r="N198" s="70"/>
      <c r="P198" s="72"/>
      <c r="Q198" s="70"/>
      <c r="S198" s="14"/>
    </row>
    <row r="199" spans="1:19" ht="6.75" hidden="1" customHeight="1" outlineLevel="1" x14ac:dyDescent="0.35">
      <c r="B199" s="13"/>
      <c r="E199" s="74" t="s">
        <v>164</v>
      </c>
      <c r="F199" s="74" t="s">
        <v>164</v>
      </c>
      <c r="S199" s="14"/>
    </row>
    <row r="200" spans="1:19" ht="21" hidden="1" customHeight="1" outlineLevel="1" x14ac:dyDescent="0.35">
      <c r="B200" s="67" t="s">
        <v>177</v>
      </c>
      <c r="C200" s="65"/>
      <c r="D200" s="16"/>
      <c r="E200" s="74" t="s">
        <v>164</v>
      </c>
      <c r="F200" s="74" t="s">
        <v>164</v>
      </c>
      <c r="G200" s="16"/>
      <c r="H200" s="184"/>
      <c r="I200" s="2"/>
      <c r="J200" s="16"/>
      <c r="K200" s="184"/>
      <c r="L200" s="2"/>
      <c r="M200" s="16"/>
      <c r="N200" s="184"/>
      <c r="O200" s="2"/>
      <c r="P200" s="16"/>
      <c r="Q200" s="184"/>
      <c r="R200" s="2"/>
      <c r="S200" s="14"/>
    </row>
    <row r="201" spans="1:19" ht="21" hidden="1" customHeight="1" outlineLevel="1" x14ac:dyDescent="0.35">
      <c r="B201" s="67" t="s">
        <v>167</v>
      </c>
      <c r="C201" s="65"/>
      <c r="D201" s="16"/>
      <c r="E201" s="74" t="s">
        <v>164</v>
      </c>
      <c r="F201" s="74" t="s">
        <v>164</v>
      </c>
      <c r="G201" s="23" t="s">
        <v>14</v>
      </c>
      <c r="H201" s="182"/>
      <c r="I201" s="24" t="s">
        <v>15</v>
      </c>
      <c r="J201" s="23" t="s">
        <v>14</v>
      </c>
      <c r="K201" s="182"/>
      <c r="L201" s="24" t="s">
        <v>15</v>
      </c>
      <c r="M201" s="23" t="s">
        <v>14</v>
      </c>
      <c r="N201" s="182"/>
      <c r="O201" s="24" t="s">
        <v>15</v>
      </c>
      <c r="P201" s="23" t="s">
        <v>14</v>
      </c>
      <c r="Q201" s="182"/>
      <c r="R201" s="24" t="s">
        <v>15</v>
      </c>
      <c r="S201" s="14"/>
    </row>
    <row r="202" spans="1:19" ht="21" hidden="1" customHeight="1" outlineLevel="1" x14ac:dyDescent="0.35">
      <c r="B202" s="67" t="s">
        <v>168</v>
      </c>
      <c r="C202" s="65"/>
      <c r="D202" s="16"/>
      <c r="E202" s="74"/>
      <c r="F202" s="74"/>
      <c r="G202" s="16"/>
      <c r="H202" s="186"/>
      <c r="I202" s="2"/>
      <c r="J202" s="16"/>
      <c r="K202" s="186"/>
      <c r="L202" s="2"/>
      <c r="M202" s="16"/>
      <c r="N202" s="186"/>
      <c r="O202" s="2"/>
      <c r="P202" s="16"/>
      <c r="Q202" s="186"/>
      <c r="R202" s="2"/>
      <c r="S202" s="14"/>
    </row>
    <row r="203" spans="1:19" ht="21" hidden="1" customHeight="1" outlineLevel="1" x14ac:dyDescent="0.35">
      <c r="B203" s="67" t="s">
        <v>170</v>
      </c>
      <c r="C203" s="65"/>
      <c r="D203" s="16"/>
      <c r="E203" s="74"/>
      <c r="F203" s="74"/>
      <c r="G203" s="16"/>
      <c r="H203" s="186"/>
      <c r="I203" s="2"/>
      <c r="J203" s="16"/>
      <c r="K203" s="186"/>
      <c r="L203" s="2"/>
      <c r="M203" s="16"/>
      <c r="N203" s="186"/>
      <c r="O203" s="2"/>
      <c r="P203" s="16"/>
      <c r="Q203" s="186"/>
      <c r="R203" s="2"/>
      <c r="S203" s="14"/>
    </row>
    <row r="204" spans="1:19" ht="21" hidden="1" customHeight="1" outlineLevel="1" x14ac:dyDescent="0.35">
      <c r="B204" s="67" t="s">
        <v>169</v>
      </c>
      <c r="C204" s="65"/>
      <c r="D204" s="16"/>
      <c r="E204" s="81">
        <f>IF(MONTH(Q197)=MONTH(Q198),((YEAR(Q198)-YEAR(Q197))*12)-12+(12-MONTH(Q197))+MONTH(Q198)-1+(EOMONTH(Q197,0)-Q197+1)/DAY(EOMONTH(Q197,0))+(1-(EOMONTH(Q198,0)-Q198)/DAY(EOMONTH(Q198,0))),((YEAR(Q198)-YEAR(Q197))*12)-12+(12-MONTH(Q197))+MONTH(Q198)-1+(EOMONTH(Q197,0)-Q197+1)/DAY(EOMONTH(Q197,0))+(1-(EOMONTH(Q198,0)-Q198)/DAY(EOMONTH(Q198,0))))</f>
        <v>3.2258064516129004E-2</v>
      </c>
      <c r="F204" s="81">
        <f>ROUND(IF(AND(Q197&lt;&gt;"",Q198&lt;&gt;""),IF(E204&lt;=1,1,E204),0),2)</f>
        <v>0</v>
      </c>
      <c r="G204" s="16"/>
      <c r="H204" s="186"/>
      <c r="I204" s="2"/>
      <c r="J204" s="16"/>
      <c r="K204" s="186"/>
      <c r="L204" s="2"/>
      <c r="M204" s="16"/>
      <c r="N204" s="186"/>
      <c r="O204" s="2"/>
      <c r="P204" s="16"/>
      <c r="Q204" s="186"/>
      <c r="R204" s="2"/>
      <c r="S204" s="14"/>
    </row>
    <row r="205" spans="1:19" ht="21" hidden="1" customHeight="1" outlineLevel="1" x14ac:dyDescent="0.35">
      <c r="B205" s="67" t="s">
        <v>171</v>
      </c>
      <c r="C205" s="65"/>
      <c r="D205" s="16"/>
      <c r="E205" s="74">
        <f>IF(MONTH(N197)=MONTH(N198),((YEAR(N198)-YEAR(N197))*12)-12+(12-MONTH(N197))+MONTH(N198)-1+(EOMONTH(N197,0)-N197+1)/DAY(EOMONTH(N197,0))+(1-(EOMONTH(N198,0)-N198)/DAY(EOMONTH(N198,0))),((YEAR(N198)-YEAR(N197))*12)-12+(12-MONTH(N197))+MONTH(N198)-1+(EOMONTH(N197,0)-N197+1)/DAY(EOMONTH(N197,0))+(1-(EOMONTH(N198,0)-N198)/DAY(EOMONTH(N198,0))))</f>
        <v>3.2258064516129004E-2</v>
      </c>
      <c r="F205" s="74">
        <f>ROUND(IF(AND(N197&lt;&gt;"",N198&lt;&gt;""),IF(E205&lt;=1,1,E205),0),2)</f>
        <v>0</v>
      </c>
      <c r="G205" s="16"/>
      <c r="H205" s="186"/>
      <c r="I205" s="2"/>
      <c r="J205" s="16"/>
      <c r="K205" s="186"/>
      <c r="L205" s="2"/>
      <c r="M205" s="16"/>
      <c r="N205" s="186"/>
      <c r="O205" s="2"/>
      <c r="P205" s="16"/>
      <c r="Q205" s="186"/>
      <c r="R205" s="2"/>
      <c r="S205" s="14"/>
    </row>
    <row r="206" spans="1:19" ht="21" hidden="1" customHeight="1" outlineLevel="1" x14ac:dyDescent="0.35">
      <c r="B206" s="67" t="s">
        <v>113</v>
      </c>
      <c r="C206" s="65"/>
      <c r="D206" s="83"/>
      <c r="E206" s="74">
        <f>IF(MONTH(K197)=MONTH(K198),((YEAR(K198)-YEAR(K197))*12)-12+(12-MONTH(K197))+MONTH(K198)-1+(EOMONTH(K197,0)-K197+1)/DAY(EOMONTH(K197,0))+(1-(EOMONTH(K198,0)-K198)/DAY(EOMONTH(K198,0))),((YEAR(K198)-YEAR(K197))*12)-12+(12-MONTH(K197))+MONTH(K198)-1+(EOMONTH(K197,0)-K197+1)/DAY(EOMONTH(K197,0))+(1-(EOMONTH(K198,0)-K198)/DAY(EOMONTH(K198,0))))</f>
        <v>3.2258064516129004E-2</v>
      </c>
      <c r="F206" s="74">
        <f>ROUND(IF(AND(K197&lt;&gt;"",K198&lt;&gt;""),IF(E206&lt;=1,1,E206),0),2)</f>
        <v>0</v>
      </c>
      <c r="G206" s="79" t="s">
        <v>102</v>
      </c>
      <c r="H206" s="185"/>
      <c r="I206" s="2"/>
      <c r="J206" s="2"/>
      <c r="K206" s="185"/>
      <c r="L206" s="2"/>
      <c r="M206" s="2"/>
      <c r="N206" s="185"/>
      <c r="O206" s="2"/>
      <c r="P206" s="2"/>
      <c r="Q206" s="185"/>
      <c r="R206" s="2"/>
      <c r="S206" s="14"/>
    </row>
    <row r="207" spans="1:19" ht="13.15" hidden="1" customHeight="1" outlineLevel="1" x14ac:dyDescent="0.35">
      <c r="B207" s="67"/>
      <c r="C207" s="65"/>
      <c r="D207" s="16"/>
      <c r="E207" s="74" t="s">
        <v>164</v>
      </c>
      <c r="F207" s="74" t="s">
        <v>164</v>
      </c>
      <c r="G207" s="23"/>
      <c r="H207" s="26"/>
      <c r="I207" s="2"/>
      <c r="J207" s="23"/>
      <c r="K207" s="26"/>
      <c r="L207" s="2"/>
      <c r="M207" s="23"/>
      <c r="N207" s="26"/>
      <c r="O207" s="2"/>
      <c r="P207" s="23"/>
      <c r="Q207" s="26"/>
      <c r="R207" s="2"/>
      <c r="S207" s="14"/>
    </row>
    <row r="208" spans="1:19" ht="21" hidden="1" customHeight="1" outlineLevel="1" x14ac:dyDescent="0.35">
      <c r="B208" s="67" t="s">
        <v>9</v>
      </c>
      <c r="C208" s="65"/>
      <c r="D208" s="16"/>
      <c r="E208" s="74"/>
      <c r="F208" s="74"/>
      <c r="G208" s="23"/>
      <c r="H208" s="241">
        <f>IFERROR(SUM(H202:H206)-H201+H200,0)</f>
        <v>0</v>
      </c>
      <c r="I208" s="2"/>
      <c r="J208" s="61"/>
      <c r="K208" s="241">
        <f>IFERROR(SUM(K202:K206)-K201+K200,0)</f>
        <v>0</v>
      </c>
      <c r="L208" s="2"/>
      <c r="M208" s="61"/>
      <c r="N208" s="241">
        <f>IFERROR(SUM(N202:N206)-N201+N200,0)</f>
        <v>0</v>
      </c>
      <c r="O208" s="2"/>
      <c r="P208" s="61"/>
      <c r="Q208" s="241">
        <f>IFERROR(SUM(Q202:Q206)-Q201+Q200,0)</f>
        <v>0</v>
      </c>
      <c r="R208" s="2"/>
      <c r="S208" s="14"/>
    </row>
    <row r="209" spans="1:19" ht="21" hidden="1" customHeight="1" outlineLevel="1" x14ac:dyDescent="0.35">
      <c r="B209" s="67" t="s">
        <v>178</v>
      </c>
      <c r="C209" s="65"/>
      <c r="D209" s="16"/>
      <c r="E209" s="74"/>
      <c r="F209" s="74"/>
      <c r="G209" s="23"/>
      <c r="H209" s="52"/>
      <c r="I209" s="2"/>
      <c r="J209" s="23"/>
      <c r="K209" s="52"/>
      <c r="L209" s="2"/>
      <c r="M209" s="23"/>
      <c r="N209" s="52"/>
      <c r="O209" s="2"/>
      <c r="P209" s="23"/>
      <c r="Q209" s="52"/>
      <c r="R209" s="2"/>
      <c r="S209" s="14"/>
    </row>
    <row r="210" spans="1:19" ht="21" hidden="1" customHeight="1" outlineLevel="1" x14ac:dyDescent="0.35">
      <c r="B210" s="67" t="s">
        <v>183</v>
      </c>
      <c r="C210" s="65"/>
      <c r="D210" s="16"/>
      <c r="E210" s="74"/>
      <c r="F210" s="74"/>
      <c r="G210" s="23"/>
      <c r="H210" s="234">
        <f>ROUND(IFERROR(H208*H209,0),2)</f>
        <v>0</v>
      </c>
      <c r="J210" s="242"/>
      <c r="K210" s="234">
        <f>ROUND(IFERROR(K208*K209,0),2)</f>
        <v>0</v>
      </c>
      <c r="M210" s="242"/>
      <c r="N210" s="234">
        <f>ROUND(IFERROR(N208*N209,0),2)</f>
        <v>0</v>
      </c>
      <c r="P210" s="242"/>
      <c r="Q210" s="234">
        <f>ROUND(IFERROR(Q208*Q209,0),2)</f>
        <v>0</v>
      </c>
      <c r="R210" s="2"/>
      <c r="S210" s="14"/>
    </row>
    <row r="211" spans="1:19" ht="10.15" hidden="1" customHeight="1" outlineLevel="1" x14ac:dyDescent="0.35">
      <c r="B211" s="67"/>
      <c r="C211" s="65"/>
      <c r="D211" s="16"/>
      <c r="E211" s="74"/>
      <c r="F211" s="74"/>
      <c r="G211" s="23"/>
      <c r="H211" s="26"/>
      <c r="I211" s="2"/>
      <c r="J211" s="23"/>
      <c r="K211" s="26"/>
      <c r="L211" s="2"/>
      <c r="M211" s="23"/>
      <c r="N211" s="26"/>
      <c r="O211" s="2"/>
      <c r="P211" s="23"/>
      <c r="Q211" s="26"/>
      <c r="R211" s="2"/>
      <c r="S211" s="14"/>
    </row>
    <row r="212" spans="1:19" ht="21" hidden="1" customHeight="1" outlineLevel="1" x14ac:dyDescent="0.35">
      <c r="B212" s="67" t="s">
        <v>180</v>
      </c>
      <c r="C212" s="65"/>
      <c r="D212" s="16"/>
      <c r="E212" s="74"/>
      <c r="F212" s="74"/>
      <c r="G212" s="23"/>
      <c r="H212" s="188"/>
      <c r="I212" s="2"/>
      <c r="J212" s="23"/>
      <c r="K212" s="188"/>
      <c r="L212" s="2"/>
      <c r="M212" s="23"/>
      <c r="N212" s="188"/>
      <c r="O212" s="2"/>
      <c r="P212" s="23"/>
      <c r="Q212" s="188"/>
      <c r="R212" s="2"/>
      <c r="S212" s="14"/>
    </row>
    <row r="213" spans="1:19" ht="6.65" hidden="1" customHeight="1" outlineLevel="1" x14ac:dyDescent="0.35">
      <c r="B213" s="67"/>
      <c r="C213" s="65"/>
      <c r="D213" s="16"/>
      <c r="E213" s="74"/>
      <c r="F213" s="74"/>
      <c r="G213" s="23"/>
      <c r="H213" s="26"/>
      <c r="I213" s="2"/>
      <c r="J213" s="23"/>
      <c r="K213" s="26"/>
      <c r="L213" s="2"/>
      <c r="M213" s="23"/>
      <c r="N213" s="26"/>
      <c r="O213" s="2"/>
      <c r="P213" s="23"/>
      <c r="Q213" s="26"/>
      <c r="R213" s="2"/>
      <c r="S213" s="14"/>
    </row>
    <row r="214" spans="1:19" ht="21" hidden="1" customHeight="1" outlineLevel="1" x14ac:dyDescent="0.35">
      <c r="B214" s="68"/>
      <c r="C214" s="66"/>
      <c r="D214" s="77" t="s">
        <v>172</v>
      </c>
      <c r="E214" s="74" t="s">
        <v>164</v>
      </c>
      <c r="F214" s="74" t="s">
        <v>164</v>
      </c>
      <c r="G214" s="61"/>
      <c r="H214" s="234">
        <f>IFERROR(H210+H212,0)</f>
        <v>0</v>
      </c>
      <c r="J214" s="242"/>
      <c r="K214" s="234">
        <f>IFERROR(K210+K212,0)</f>
        <v>0</v>
      </c>
      <c r="M214" s="242"/>
      <c r="N214" s="234">
        <f>IFERROR(N210+N212,0)</f>
        <v>0</v>
      </c>
      <c r="P214" s="242"/>
      <c r="Q214" s="234">
        <f>IFERROR(Q210+Q212,0)</f>
        <v>0</v>
      </c>
      <c r="R214" s="2"/>
      <c r="S214" s="14"/>
    </row>
    <row r="215" spans="1:19" ht="21" hidden="1" customHeight="1" outlineLevel="1" x14ac:dyDescent="0.35">
      <c r="B215" s="68"/>
      <c r="C215" s="66"/>
      <c r="D215" s="71" t="s">
        <v>173</v>
      </c>
      <c r="E215" s="74">
        <f>IF(MONTH(H197)=MONTH(H198),((YEAR(H198)-YEAR(H197))*12)-12+(12-MONTH(H197))+MONTH(H198)-1+(EOMONTH(H197,0)-H197+1)/DAY(EOMONTH(H197,0))+(1-(EOMONTH(H198,0)-H198)/DAY(EOMONTH(H198,0))),((YEAR(H198)-YEAR(H197))*12)-12+(12-MONTH(H197))+MONTH(H198)-1+(EOMONTH(H197,0)-H197+1)/DAY(EOMONTH(H197,0))+(1-(EOMONTH(H198,0)-H198)/DAY(EOMONTH(H198,0))))</f>
        <v>3.2258064516129004E-2</v>
      </c>
      <c r="F215" s="74">
        <f>ROUND(IF(AND(H197&lt;&gt;"",H198&lt;&gt;""),IF(E215&lt;=1,1,E215),0),2)</f>
        <v>0</v>
      </c>
      <c r="G215" s="16"/>
      <c r="H215" s="234">
        <f>ROUND(IFERROR(H214/F215,0),2)</f>
        <v>0</v>
      </c>
      <c r="J215" s="242"/>
      <c r="K215" s="234">
        <f>ROUND(IFERROR(K214/F206,0),2)</f>
        <v>0</v>
      </c>
      <c r="M215" s="242"/>
      <c r="N215" s="234">
        <f>ROUND(IFERROR(N214/F205,0),2)</f>
        <v>0</v>
      </c>
      <c r="P215" s="242"/>
      <c r="Q215" s="234">
        <f>ROUND(IFERROR(Q214/F204,0),2)</f>
        <v>0</v>
      </c>
      <c r="R215" s="2"/>
      <c r="S215" s="14"/>
    </row>
    <row r="216" spans="1:19" ht="8.25" hidden="1" customHeight="1" outlineLevel="1" thickBot="1" x14ac:dyDescent="0.4">
      <c r="B216" s="17"/>
      <c r="C216" s="18"/>
      <c r="D216" s="18"/>
      <c r="E216" s="18"/>
      <c r="F216" s="18"/>
      <c r="G216" s="18"/>
      <c r="H216" s="18"/>
      <c r="I216" s="18"/>
      <c r="J216" s="18"/>
      <c r="K216" s="18"/>
      <c r="L216" s="18"/>
      <c r="M216" s="18"/>
      <c r="N216" s="18"/>
      <c r="O216" s="18"/>
      <c r="P216" s="18"/>
      <c r="Q216" s="18"/>
      <c r="R216" s="18"/>
      <c r="S216" s="19"/>
    </row>
    <row r="217" spans="1:19" ht="13.9" hidden="1" customHeight="1" outlineLevel="1" thickBot="1" x14ac:dyDescent="0.4">
      <c r="B217" s="3"/>
      <c r="E217" s="20"/>
      <c r="F217" s="20"/>
      <c r="I217" s="20"/>
      <c r="J217" s="20"/>
      <c r="K217" s="20"/>
      <c r="L217" s="20"/>
      <c r="M217" s="20"/>
      <c r="N217" s="20"/>
      <c r="O217" s="20"/>
      <c r="P217" s="20"/>
      <c r="Q217" s="20"/>
      <c r="R217" s="20"/>
    </row>
    <row r="218" spans="1:19" ht="21" customHeight="1" collapsed="1" thickBot="1" x14ac:dyDescent="0.4">
      <c r="A218" s="2"/>
      <c r="B218" s="101"/>
      <c r="C218" s="64" t="s">
        <v>182</v>
      </c>
      <c r="D218" s="31"/>
      <c r="E218" s="31"/>
      <c r="F218" s="31"/>
      <c r="G218" s="249" t="str">
        <f>IF(OR(SAM!E273=0,SAM!E273=""),"",SAM!E273)</f>
        <v/>
      </c>
      <c r="H218" s="249"/>
      <c r="I218" s="249"/>
      <c r="J218" s="249"/>
      <c r="K218" s="249"/>
      <c r="L218" s="249"/>
      <c r="M218" s="8"/>
      <c r="N218" s="8"/>
      <c r="O218" s="8"/>
      <c r="P218" s="8"/>
      <c r="Q218" s="8"/>
      <c r="R218" s="8"/>
      <c r="S218" s="10"/>
    </row>
    <row r="219" spans="1:19" ht="6.75" hidden="1" customHeight="1" outlineLevel="1" x14ac:dyDescent="0.35">
      <c r="B219" s="21"/>
      <c r="C219" s="20"/>
      <c r="D219" s="20"/>
      <c r="E219" s="20"/>
      <c r="F219" s="20"/>
      <c r="G219" s="20"/>
      <c r="H219" s="20"/>
      <c r="I219" s="20"/>
      <c r="J219" s="20"/>
      <c r="K219" s="20"/>
      <c r="L219" s="20"/>
      <c r="M219" s="20"/>
      <c r="N219" s="20"/>
      <c r="O219" s="20"/>
      <c r="P219" s="20"/>
      <c r="Q219" s="20"/>
      <c r="R219" s="20"/>
      <c r="S219" s="22"/>
    </row>
    <row r="220" spans="1:19" ht="21" hidden="1" customHeight="1" outlineLevel="1" x14ac:dyDescent="0.35">
      <c r="B220" s="13"/>
      <c r="D220" s="71" t="s">
        <v>162</v>
      </c>
      <c r="G220" s="80" t="s">
        <v>102</v>
      </c>
      <c r="H220" s="82"/>
      <c r="I220" s="80" t="s">
        <v>102</v>
      </c>
      <c r="J220" s="80" t="s">
        <v>102</v>
      </c>
      <c r="K220" s="82"/>
      <c r="L220" s="80" t="s">
        <v>102</v>
      </c>
      <c r="M220" s="80" t="s">
        <v>102</v>
      </c>
      <c r="N220" s="82"/>
      <c r="O220" s="80" t="s">
        <v>102</v>
      </c>
      <c r="P220" s="80" t="s">
        <v>102</v>
      </c>
      <c r="Q220" s="82"/>
      <c r="R220" s="80" t="s">
        <v>102</v>
      </c>
      <c r="S220" s="14"/>
    </row>
    <row r="221" spans="1:19" ht="6.75" hidden="1" customHeight="1" outlineLevel="1" x14ac:dyDescent="0.35">
      <c r="B221" s="13"/>
      <c r="H221" s="74"/>
      <c r="K221" s="74"/>
      <c r="N221" s="74"/>
      <c r="Q221" s="74"/>
      <c r="S221" s="14"/>
    </row>
    <row r="222" spans="1:19" ht="21" hidden="1" customHeight="1" outlineLevel="1" x14ac:dyDescent="0.35">
      <c r="B222" s="13"/>
      <c r="D222" s="71" t="s">
        <v>163</v>
      </c>
      <c r="E222" s="74" t="s">
        <v>164</v>
      </c>
      <c r="F222" s="74" t="s">
        <v>164</v>
      </c>
      <c r="G222" s="72"/>
      <c r="H222" s="69"/>
      <c r="J222" s="72"/>
      <c r="K222" s="69"/>
      <c r="M222" s="72"/>
      <c r="N222" s="69"/>
      <c r="P222" s="72"/>
      <c r="Q222" s="69"/>
      <c r="S222" s="14"/>
    </row>
    <row r="223" spans="1:19" ht="21" hidden="1" customHeight="1" outlineLevel="1" x14ac:dyDescent="0.35">
      <c r="B223" s="13"/>
      <c r="D223" s="71" t="s">
        <v>165</v>
      </c>
      <c r="E223" s="74" t="s">
        <v>164</v>
      </c>
      <c r="F223" s="74" t="s">
        <v>164</v>
      </c>
      <c r="G223" s="72"/>
      <c r="H223" s="70"/>
      <c r="J223" s="72"/>
      <c r="K223" s="70"/>
      <c r="M223" s="72"/>
      <c r="N223" s="70"/>
      <c r="P223" s="72"/>
      <c r="Q223" s="70"/>
      <c r="S223" s="14"/>
    </row>
    <row r="224" spans="1:19" ht="6.75" hidden="1" customHeight="1" outlineLevel="1" x14ac:dyDescent="0.35">
      <c r="B224" s="13"/>
      <c r="E224" s="74" t="s">
        <v>164</v>
      </c>
      <c r="F224" s="74" t="s">
        <v>164</v>
      </c>
      <c r="S224" s="14"/>
    </row>
    <row r="225" spans="2:19" ht="21" hidden="1" customHeight="1" outlineLevel="1" x14ac:dyDescent="0.35">
      <c r="B225" s="67" t="s">
        <v>177</v>
      </c>
      <c r="C225" s="65"/>
      <c r="D225" s="16"/>
      <c r="E225" s="74" t="s">
        <v>164</v>
      </c>
      <c r="F225" s="74" t="s">
        <v>164</v>
      </c>
      <c r="G225" s="16"/>
      <c r="H225" s="184"/>
      <c r="I225" s="2"/>
      <c r="J225" s="16"/>
      <c r="K225" s="184"/>
      <c r="L225" s="2"/>
      <c r="M225" s="16"/>
      <c r="N225" s="184"/>
      <c r="O225" s="2"/>
      <c r="P225" s="16"/>
      <c r="Q225" s="184"/>
      <c r="R225" s="2"/>
      <c r="S225" s="14"/>
    </row>
    <row r="226" spans="2:19" ht="21" hidden="1" customHeight="1" outlineLevel="1" x14ac:dyDescent="0.35">
      <c r="B226" s="67" t="s">
        <v>167</v>
      </c>
      <c r="C226" s="65"/>
      <c r="D226" s="16"/>
      <c r="E226" s="74" t="s">
        <v>164</v>
      </c>
      <c r="F226" s="74" t="s">
        <v>164</v>
      </c>
      <c r="G226" s="23" t="s">
        <v>14</v>
      </c>
      <c r="H226" s="182"/>
      <c r="I226" s="24" t="s">
        <v>15</v>
      </c>
      <c r="J226" s="23" t="s">
        <v>14</v>
      </c>
      <c r="K226" s="182"/>
      <c r="L226" s="24" t="s">
        <v>15</v>
      </c>
      <c r="M226" s="23" t="s">
        <v>14</v>
      </c>
      <c r="N226" s="182"/>
      <c r="O226" s="24" t="s">
        <v>15</v>
      </c>
      <c r="P226" s="23" t="s">
        <v>14</v>
      </c>
      <c r="Q226" s="182"/>
      <c r="R226" s="24" t="s">
        <v>15</v>
      </c>
      <c r="S226" s="14"/>
    </row>
    <row r="227" spans="2:19" ht="21" hidden="1" customHeight="1" outlineLevel="1" x14ac:dyDescent="0.35">
      <c r="B227" s="67" t="s">
        <v>168</v>
      </c>
      <c r="C227" s="65"/>
      <c r="D227" s="16"/>
      <c r="E227" s="74"/>
      <c r="F227" s="74"/>
      <c r="G227" s="16"/>
      <c r="H227" s="186"/>
      <c r="I227" s="2"/>
      <c r="J227" s="16"/>
      <c r="K227" s="186"/>
      <c r="L227" s="2"/>
      <c r="M227" s="16"/>
      <c r="N227" s="186"/>
      <c r="O227" s="2"/>
      <c r="P227" s="16"/>
      <c r="Q227" s="186"/>
      <c r="R227" s="2"/>
      <c r="S227" s="14"/>
    </row>
    <row r="228" spans="2:19" ht="21" hidden="1" customHeight="1" outlineLevel="1" x14ac:dyDescent="0.35">
      <c r="B228" s="67" t="s">
        <v>170</v>
      </c>
      <c r="C228" s="65"/>
      <c r="D228" s="16"/>
      <c r="E228" s="74"/>
      <c r="F228" s="74"/>
      <c r="G228" s="16"/>
      <c r="H228" s="186"/>
      <c r="I228" s="2"/>
      <c r="J228" s="16"/>
      <c r="K228" s="186"/>
      <c r="L228" s="2"/>
      <c r="M228" s="16"/>
      <c r="N228" s="186"/>
      <c r="O228" s="2"/>
      <c r="P228" s="16"/>
      <c r="Q228" s="186"/>
      <c r="R228" s="2"/>
      <c r="S228" s="14"/>
    </row>
    <row r="229" spans="2:19" ht="21" hidden="1" customHeight="1" outlineLevel="1" x14ac:dyDescent="0.35">
      <c r="B229" s="67" t="s">
        <v>169</v>
      </c>
      <c r="C229" s="65"/>
      <c r="D229" s="16"/>
      <c r="E229" s="81">
        <f>IF(MONTH(Q222)=MONTH(Q223),((YEAR(Q223)-YEAR(Q222))*12)-12+(12-MONTH(Q222))+MONTH(Q223)-1+(EOMONTH(Q222,0)-Q222+1)/DAY(EOMONTH(Q222,0))+(1-(EOMONTH(Q223,0)-Q223)/DAY(EOMONTH(Q223,0))),((YEAR(Q223)-YEAR(Q222))*12)-12+(12-MONTH(Q222))+MONTH(Q223)-1+(EOMONTH(Q222,0)-Q222+1)/DAY(EOMONTH(Q222,0))+(1-(EOMONTH(Q223,0)-Q223)/DAY(EOMONTH(Q223,0))))</f>
        <v>3.2258064516129004E-2</v>
      </c>
      <c r="F229" s="81">
        <f>ROUND(IF(AND(Q222&lt;&gt;"",Q223&lt;&gt;""),IF(E229&lt;=1,1,E229),0),2)</f>
        <v>0</v>
      </c>
      <c r="G229" s="16"/>
      <c r="H229" s="186"/>
      <c r="I229" s="2"/>
      <c r="J229" s="16"/>
      <c r="K229" s="186"/>
      <c r="L229" s="2"/>
      <c r="M229" s="16"/>
      <c r="N229" s="186"/>
      <c r="O229" s="2"/>
      <c r="P229" s="16"/>
      <c r="Q229" s="186"/>
      <c r="R229" s="2"/>
      <c r="S229" s="14"/>
    </row>
    <row r="230" spans="2:19" ht="21" hidden="1" customHeight="1" outlineLevel="1" x14ac:dyDescent="0.35">
      <c r="B230" s="67" t="s">
        <v>171</v>
      </c>
      <c r="C230" s="65"/>
      <c r="D230" s="16"/>
      <c r="E230" s="74">
        <f>IF(MONTH(N222)=MONTH(N223),((YEAR(N223)-YEAR(N222))*12)-12+(12-MONTH(N222))+MONTH(N223)-1+(EOMONTH(N222,0)-N222+1)/DAY(EOMONTH(N222,0))+(1-(EOMONTH(N223,0)-N223)/DAY(EOMONTH(N223,0))),((YEAR(N223)-YEAR(N222))*12)-12+(12-MONTH(N222))+MONTH(N223)-1+(EOMONTH(N222,0)-N222+1)/DAY(EOMONTH(N222,0))+(1-(EOMONTH(N223,0)-N223)/DAY(EOMONTH(N223,0))))</f>
        <v>3.2258064516129004E-2</v>
      </c>
      <c r="F230" s="74">
        <f>ROUND(IF(AND(N222&lt;&gt;"",N223&lt;&gt;""),IF(E230&lt;=1,1,E230),0),2)</f>
        <v>0</v>
      </c>
      <c r="G230" s="16"/>
      <c r="H230" s="186"/>
      <c r="I230" s="2"/>
      <c r="J230" s="16"/>
      <c r="K230" s="186"/>
      <c r="L230" s="2"/>
      <c r="M230" s="16"/>
      <c r="N230" s="186"/>
      <c r="O230" s="2"/>
      <c r="P230" s="16"/>
      <c r="Q230" s="186"/>
      <c r="R230" s="2"/>
      <c r="S230" s="14"/>
    </row>
    <row r="231" spans="2:19" ht="21" hidden="1" customHeight="1" outlineLevel="1" x14ac:dyDescent="0.35">
      <c r="B231" s="67" t="s">
        <v>113</v>
      </c>
      <c r="C231" s="65"/>
      <c r="D231" s="83"/>
      <c r="E231" s="74">
        <f>IF(MONTH(K222)=MONTH(K223),((YEAR(K223)-YEAR(K222))*12)-12+(12-MONTH(K222))+MONTH(K223)-1+(EOMONTH(K222,0)-K222+1)/DAY(EOMONTH(K222,0))+(1-(EOMONTH(K223,0)-K223)/DAY(EOMONTH(K223,0))),((YEAR(K223)-YEAR(K222))*12)-12+(12-MONTH(K222))+MONTH(K223)-1+(EOMONTH(K222,0)-K222+1)/DAY(EOMONTH(K222,0))+(1-(EOMONTH(K223,0)-K223)/DAY(EOMONTH(K223,0))))</f>
        <v>3.2258064516129004E-2</v>
      </c>
      <c r="F231" s="74">
        <f>ROUND(IF(AND(K222&lt;&gt;"",K223&lt;&gt;""),IF(E231&lt;=1,1,E231),0),2)</f>
        <v>0</v>
      </c>
      <c r="G231" s="79" t="s">
        <v>102</v>
      </c>
      <c r="H231" s="185"/>
      <c r="I231" s="2"/>
      <c r="J231" s="2"/>
      <c r="K231" s="185"/>
      <c r="L231" s="2"/>
      <c r="M231" s="2"/>
      <c r="N231" s="185"/>
      <c r="O231" s="2"/>
      <c r="P231" s="2"/>
      <c r="Q231" s="185"/>
      <c r="R231" s="2"/>
      <c r="S231" s="14"/>
    </row>
    <row r="232" spans="2:19" ht="13.15" hidden="1" customHeight="1" outlineLevel="1" x14ac:dyDescent="0.35">
      <c r="B232" s="67"/>
      <c r="C232" s="65"/>
      <c r="D232" s="16"/>
      <c r="E232" s="74" t="s">
        <v>164</v>
      </c>
      <c r="F232" s="74" t="s">
        <v>164</v>
      </c>
      <c r="G232" s="23"/>
      <c r="H232" s="26"/>
      <c r="I232" s="2"/>
      <c r="J232" s="23"/>
      <c r="K232" s="26"/>
      <c r="L232" s="2"/>
      <c r="M232" s="23"/>
      <c r="N232" s="26"/>
      <c r="O232" s="2"/>
      <c r="P232" s="23"/>
      <c r="Q232" s="26"/>
      <c r="R232" s="2"/>
      <c r="S232" s="14"/>
    </row>
    <row r="233" spans="2:19" ht="21" hidden="1" customHeight="1" outlineLevel="1" x14ac:dyDescent="0.35">
      <c r="B233" s="67" t="s">
        <v>9</v>
      </c>
      <c r="C233" s="65"/>
      <c r="D233" s="16"/>
      <c r="E233" s="74"/>
      <c r="F233" s="74"/>
      <c r="G233" s="23"/>
      <c r="H233" s="241">
        <f>IFERROR(SUM(H227:H231)-H226+H225,0)</f>
        <v>0</v>
      </c>
      <c r="I233" s="2"/>
      <c r="J233" s="61"/>
      <c r="K233" s="241">
        <f>IFERROR(SUM(K227:K231)-K226+K225,0)</f>
        <v>0</v>
      </c>
      <c r="L233" s="2"/>
      <c r="M233" s="61"/>
      <c r="N233" s="241">
        <f>IFERROR(SUM(N227:N231)-N226+N225,0)</f>
        <v>0</v>
      </c>
      <c r="O233" s="2"/>
      <c r="P233" s="61"/>
      <c r="Q233" s="241">
        <f>IFERROR(SUM(Q227:Q231)-Q226+Q225,0)</f>
        <v>0</v>
      </c>
      <c r="R233" s="2"/>
      <c r="S233" s="14"/>
    </row>
    <row r="234" spans="2:19" ht="21" hidden="1" customHeight="1" outlineLevel="1" x14ac:dyDescent="0.35">
      <c r="B234" s="67" t="s">
        <v>178</v>
      </c>
      <c r="C234" s="65"/>
      <c r="D234" s="16"/>
      <c r="E234" s="74"/>
      <c r="F234" s="74"/>
      <c r="G234" s="23"/>
      <c r="H234" s="52"/>
      <c r="I234" s="2"/>
      <c r="J234" s="23"/>
      <c r="K234" s="52"/>
      <c r="L234" s="2"/>
      <c r="M234" s="23"/>
      <c r="N234" s="52"/>
      <c r="O234" s="2"/>
      <c r="P234" s="23"/>
      <c r="Q234" s="52"/>
      <c r="R234" s="2"/>
      <c r="S234" s="14"/>
    </row>
    <row r="235" spans="2:19" ht="21" hidden="1" customHeight="1" outlineLevel="1" x14ac:dyDescent="0.35">
      <c r="B235" s="67" t="s">
        <v>183</v>
      </c>
      <c r="C235" s="65"/>
      <c r="D235" s="16"/>
      <c r="E235" s="74"/>
      <c r="F235" s="74"/>
      <c r="G235" s="23"/>
      <c r="H235" s="234">
        <f>ROUND(IFERROR(H233*H234,0),2)</f>
        <v>0</v>
      </c>
      <c r="J235" s="242"/>
      <c r="K235" s="234">
        <f>ROUND(IFERROR(K233*K234,0),2)</f>
        <v>0</v>
      </c>
      <c r="M235" s="242"/>
      <c r="N235" s="234">
        <f>ROUND(IFERROR(N233*N234,0),2)</f>
        <v>0</v>
      </c>
      <c r="P235" s="242"/>
      <c r="Q235" s="234">
        <f>ROUND(IFERROR(Q233*Q234,0),2)</f>
        <v>0</v>
      </c>
      <c r="R235" s="2"/>
      <c r="S235" s="14"/>
    </row>
    <row r="236" spans="2:19" ht="10.15" hidden="1" customHeight="1" outlineLevel="1" x14ac:dyDescent="0.35">
      <c r="B236" s="67"/>
      <c r="C236" s="65"/>
      <c r="D236" s="16"/>
      <c r="E236" s="74"/>
      <c r="F236" s="74"/>
      <c r="G236" s="23"/>
      <c r="H236" s="26"/>
      <c r="I236" s="2"/>
      <c r="J236" s="23"/>
      <c r="K236" s="26"/>
      <c r="L236" s="2"/>
      <c r="M236" s="23"/>
      <c r="N236" s="26"/>
      <c r="O236" s="2"/>
      <c r="P236" s="23"/>
      <c r="Q236" s="26"/>
      <c r="R236" s="2"/>
      <c r="S236" s="14"/>
    </row>
    <row r="237" spans="2:19" ht="21" hidden="1" customHeight="1" outlineLevel="1" x14ac:dyDescent="0.35">
      <c r="B237" s="67" t="s">
        <v>180</v>
      </c>
      <c r="C237" s="65"/>
      <c r="D237" s="16"/>
      <c r="E237" s="74"/>
      <c r="F237" s="74"/>
      <c r="G237" s="23"/>
      <c r="H237" s="188"/>
      <c r="I237" s="2"/>
      <c r="J237" s="23"/>
      <c r="K237" s="188"/>
      <c r="L237" s="2"/>
      <c r="M237" s="23"/>
      <c r="N237" s="188"/>
      <c r="O237" s="2"/>
      <c r="P237" s="23"/>
      <c r="Q237" s="188"/>
      <c r="R237" s="2"/>
      <c r="S237" s="14"/>
    </row>
    <row r="238" spans="2:19" ht="6.65" hidden="1" customHeight="1" outlineLevel="1" x14ac:dyDescent="0.35">
      <c r="B238" s="67"/>
      <c r="C238" s="65"/>
      <c r="D238" s="16"/>
      <c r="E238" s="74"/>
      <c r="F238" s="74"/>
      <c r="G238" s="23"/>
      <c r="H238" s="26"/>
      <c r="I238" s="2"/>
      <c r="J238" s="23"/>
      <c r="K238" s="26"/>
      <c r="L238" s="2"/>
      <c r="M238" s="23"/>
      <c r="N238" s="26"/>
      <c r="O238" s="2"/>
      <c r="P238" s="23"/>
      <c r="Q238" s="26"/>
      <c r="R238" s="2"/>
      <c r="S238" s="14"/>
    </row>
    <row r="239" spans="2:19" ht="21" hidden="1" customHeight="1" outlineLevel="1" x14ac:dyDescent="0.35">
      <c r="B239" s="68"/>
      <c r="C239" s="66"/>
      <c r="D239" s="77" t="s">
        <v>172</v>
      </c>
      <c r="E239" s="74" t="s">
        <v>164</v>
      </c>
      <c r="F239" s="74" t="s">
        <v>164</v>
      </c>
      <c r="G239" s="61"/>
      <c r="H239" s="234">
        <f>IFERROR(H235+H237,0)</f>
        <v>0</v>
      </c>
      <c r="J239" s="242"/>
      <c r="K239" s="234">
        <f>IFERROR(K235+K237,0)</f>
        <v>0</v>
      </c>
      <c r="M239" s="242"/>
      <c r="N239" s="234">
        <f>IFERROR(N235+N237,0)</f>
        <v>0</v>
      </c>
      <c r="P239" s="242"/>
      <c r="Q239" s="234">
        <f>IFERROR(Q235+Q237,0)</f>
        <v>0</v>
      </c>
      <c r="R239" s="2"/>
      <c r="S239" s="14"/>
    </row>
    <row r="240" spans="2:19" ht="21" hidden="1" customHeight="1" outlineLevel="1" x14ac:dyDescent="0.35">
      <c r="B240" s="68"/>
      <c r="C240" s="66"/>
      <c r="D240" s="71" t="s">
        <v>173</v>
      </c>
      <c r="E240" s="74">
        <f>IF(MONTH(H222)=MONTH(H223),((YEAR(H223)-YEAR(H222))*12)-12+(12-MONTH(H222))+MONTH(H223)-1+(EOMONTH(H222,0)-H222+1)/DAY(EOMONTH(H222,0))+(1-(EOMONTH(H223,0)-H223)/DAY(EOMONTH(H223,0))),((YEAR(H223)-YEAR(H222))*12)-12+(12-MONTH(H222))+MONTH(H223)-1+(EOMONTH(H222,0)-H222+1)/DAY(EOMONTH(H222,0))+(1-(EOMONTH(H223,0)-H223)/DAY(EOMONTH(H223,0))))</f>
        <v>3.2258064516129004E-2</v>
      </c>
      <c r="F240" s="74">
        <f>ROUND(IF(AND(H222&lt;&gt;"",H223&lt;&gt;""),IF(E240&lt;=1,1,E240),0),2)</f>
        <v>0</v>
      </c>
      <c r="G240" s="16"/>
      <c r="H240" s="234">
        <f>ROUND(IFERROR(H239/F240,0),2)</f>
        <v>0</v>
      </c>
      <c r="J240" s="242"/>
      <c r="K240" s="234">
        <f>ROUND(IFERROR(K239/F231,0),2)</f>
        <v>0</v>
      </c>
      <c r="M240" s="242"/>
      <c r="N240" s="234">
        <f>ROUND(IFERROR(N239/F230,0),2)</f>
        <v>0</v>
      </c>
      <c r="P240" s="242"/>
      <c r="Q240" s="234">
        <f>ROUND(IFERROR(Q239/F229,0),2)</f>
        <v>0</v>
      </c>
      <c r="R240" s="2"/>
      <c r="S240" s="14"/>
    </row>
    <row r="241" spans="1:19" ht="8.25" hidden="1" customHeight="1" outlineLevel="1" thickBot="1" x14ac:dyDescent="0.4">
      <c r="B241" s="17"/>
      <c r="C241" s="18"/>
      <c r="D241" s="18"/>
      <c r="E241" s="18"/>
      <c r="F241" s="18"/>
      <c r="G241" s="18"/>
      <c r="H241" s="18"/>
      <c r="I241" s="18"/>
      <c r="J241" s="18"/>
      <c r="K241" s="18"/>
      <c r="L241" s="18"/>
      <c r="M241" s="18"/>
      <c r="N241" s="18"/>
      <c r="O241" s="18"/>
      <c r="P241" s="18"/>
      <c r="Q241" s="18"/>
      <c r="R241" s="18"/>
      <c r="S241" s="19"/>
    </row>
    <row r="242" spans="1:19" ht="13.9" hidden="1" customHeight="1" outlineLevel="1" thickBot="1" x14ac:dyDescent="0.4">
      <c r="B242" s="3"/>
      <c r="E242" s="20"/>
      <c r="F242" s="20"/>
      <c r="I242" s="20"/>
      <c r="J242" s="20"/>
      <c r="K242" s="20"/>
      <c r="L242" s="20"/>
      <c r="M242" s="20"/>
      <c r="N242" s="20"/>
      <c r="O242" s="20"/>
      <c r="P242" s="20"/>
      <c r="Q242" s="20"/>
      <c r="R242" s="20"/>
    </row>
    <row r="243" spans="1:19" ht="21" customHeight="1" collapsed="1" thickBot="1" x14ac:dyDescent="0.4">
      <c r="A243" s="2"/>
      <c r="B243" s="101"/>
      <c r="C243" s="64" t="s">
        <v>182</v>
      </c>
      <c r="D243" s="31"/>
      <c r="E243" s="31"/>
      <c r="F243" s="31"/>
      <c r="G243" s="249" t="str">
        <f>IF(OR(SAM!E303=0,SAM!E303=""),"",SAM!E303)</f>
        <v/>
      </c>
      <c r="H243" s="249"/>
      <c r="I243" s="249"/>
      <c r="J243" s="249"/>
      <c r="K243" s="249"/>
      <c r="L243" s="249"/>
      <c r="M243" s="8"/>
      <c r="N243" s="8"/>
      <c r="O243" s="8"/>
      <c r="P243" s="8"/>
      <c r="Q243" s="8"/>
      <c r="R243" s="8"/>
      <c r="S243" s="10"/>
    </row>
    <row r="244" spans="1:19" ht="6.75" hidden="1" customHeight="1" outlineLevel="1" x14ac:dyDescent="0.35">
      <c r="B244" s="21"/>
      <c r="C244" s="20"/>
      <c r="D244" s="20"/>
      <c r="E244" s="20"/>
      <c r="F244" s="20"/>
      <c r="G244" s="20"/>
      <c r="H244" s="20"/>
      <c r="I244" s="20"/>
      <c r="J244" s="20"/>
      <c r="K244" s="20"/>
      <c r="L244" s="20"/>
      <c r="M244" s="20"/>
      <c r="N244" s="20"/>
      <c r="O244" s="20"/>
      <c r="P244" s="20"/>
      <c r="Q244" s="20"/>
      <c r="R244" s="20"/>
      <c r="S244" s="22"/>
    </row>
    <row r="245" spans="1:19" ht="21" hidden="1" customHeight="1" outlineLevel="1" x14ac:dyDescent="0.35">
      <c r="B245" s="13"/>
      <c r="D245" s="71" t="s">
        <v>162</v>
      </c>
      <c r="G245" s="80" t="s">
        <v>102</v>
      </c>
      <c r="H245" s="82"/>
      <c r="I245" s="80" t="s">
        <v>102</v>
      </c>
      <c r="J245" s="80" t="s">
        <v>102</v>
      </c>
      <c r="K245" s="82"/>
      <c r="L245" s="80" t="s">
        <v>102</v>
      </c>
      <c r="M245" s="80" t="s">
        <v>102</v>
      </c>
      <c r="N245" s="82"/>
      <c r="O245" s="80" t="s">
        <v>102</v>
      </c>
      <c r="P245" s="80" t="s">
        <v>102</v>
      </c>
      <c r="Q245" s="82"/>
      <c r="R245" s="80" t="s">
        <v>102</v>
      </c>
      <c r="S245" s="14"/>
    </row>
    <row r="246" spans="1:19" ht="6.75" hidden="1" customHeight="1" outlineLevel="1" x14ac:dyDescent="0.35">
      <c r="B246" s="13"/>
      <c r="H246" s="74"/>
      <c r="K246" s="74"/>
      <c r="N246" s="74"/>
      <c r="Q246" s="74"/>
      <c r="S246" s="14"/>
    </row>
    <row r="247" spans="1:19" ht="21" hidden="1" customHeight="1" outlineLevel="1" x14ac:dyDescent="0.35">
      <c r="B247" s="13"/>
      <c r="D247" s="71" t="s">
        <v>163</v>
      </c>
      <c r="E247" s="74" t="s">
        <v>164</v>
      </c>
      <c r="F247" s="74" t="s">
        <v>164</v>
      </c>
      <c r="G247" s="72"/>
      <c r="H247" s="69"/>
      <c r="J247" s="72"/>
      <c r="K247" s="69"/>
      <c r="M247" s="72"/>
      <c r="N247" s="69"/>
      <c r="P247" s="72"/>
      <c r="Q247" s="69"/>
      <c r="S247" s="14"/>
    </row>
    <row r="248" spans="1:19" ht="21" hidden="1" customHeight="1" outlineLevel="1" x14ac:dyDescent="0.35">
      <c r="B248" s="13"/>
      <c r="D248" s="71" t="s">
        <v>165</v>
      </c>
      <c r="E248" s="74" t="s">
        <v>164</v>
      </c>
      <c r="F248" s="74" t="s">
        <v>164</v>
      </c>
      <c r="G248" s="72"/>
      <c r="H248" s="70"/>
      <c r="J248" s="72"/>
      <c r="K248" s="70"/>
      <c r="M248" s="72"/>
      <c r="N248" s="70"/>
      <c r="P248" s="72"/>
      <c r="Q248" s="70"/>
      <c r="S248" s="14"/>
    </row>
    <row r="249" spans="1:19" ht="6.75" hidden="1" customHeight="1" outlineLevel="1" x14ac:dyDescent="0.35">
      <c r="B249" s="13"/>
      <c r="E249" s="74" t="s">
        <v>164</v>
      </c>
      <c r="F249" s="74" t="s">
        <v>164</v>
      </c>
      <c r="S249" s="14"/>
    </row>
    <row r="250" spans="1:19" ht="21" hidden="1" customHeight="1" outlineLevel="1" x14ac:dyDescent="0.35">
      <c r="B250" s="67" t="s">
        <v>177</v>
      </c>
      <c r="C250" s="65"/>
      <c r="D250" s="16"/>
      <c r="E250" s="74" t="s">
        <v>164</v>
      </c>
      <c r="F250" s="74" t="s">
        <v>164</v>
      </c>
      <c r="G250" s="16"/>
      <c r="H250" s="184"/>
      <c r="I250" s="2"/>
      <c r="J250" s="16"/>
      <c r="K250" s="184"/>
      <c r="L250" s="2"/>
      <c r="M250" s="16"/>
      <c r="N250" s="184"/>
      <c r="O250" s="2"/>
      <c r="P250" s="16"/>
      <c r="Q250" s="184"/>
      <c r="R250" s="2"/>
      <c r="S250" s="14"/>
    </row>
    <row r="251" spans="1:19" ht="21" hidden="1" customHeight="1" outlineLevel="1" x14ac:dyDescent="0.35">
      <c r="B251" s="67" t="s">
        <v>167</v>
      </c>
      <c r="C251" s="65"/>
      <c r="D251" s="16"/>
      <c r="E251" s="74" t="s">
        <v>164</v>
      </c>
      <c r="F251" s="74" t="s">
        <v>164</v>
      </c>
      <c r="G251" s="23" t="s">
        <v>14</v>
      </c>
      <c r="H251" s="182"/>
      <c r="I251" s="24" t="s">
        <v>15</v>
      </c>
      <c r="J251" s="23" t="s">
        <v>14</v>
      </c>
      <c r="K251" s="182"/>
      <c r="L251" s="24" t="s">
        <v>15</v>
      </c>
      <c r="M251" s="23" t="s">
        <v>14</v>
      </c>
      <c r="N251" s="182"/>
      <c r="O251" s="24" t="s">
        <v>15</v>
      </c>
      <c r="P251" s="23" t="s">
        <v>14</v>
      </c>
      <c r="Q251" s="182"/>
      <c r="R251" s="24" t="s">
        <v>15</v>
      </c>
      <c r="S251" s="14"/>
    </row>
    <row r="252" spans="1:19" ht="21" hidden="1" customHeight="1" outlineLevel="1" x14ac:dyDescent="0.35">
      <c r="B252" s="67" t="s">
        <v>168</v>
      </c>
      <c r="C252" s="65"/>
      <c r="D252" s="16"/>
      <c r="E252" s="74"/>
      <c r="F252" s="74"/>
      <c r="G252" s="16"/>
      <c r="H252" s="186"/>
      <c r="I252" s="2"/>
      <c r="J252" s="16"/>
      <c r="K252" s="186"/>
      <c r="L252" s="2"/>
      <c r="M252" s="16"/>
      <c r="N252" s="186"/>
      <c r="O252" s="2"/>
      <c r="P252" s="16"/>
      <c r="Q252" s="186"/>
      <c r="R252" s="2"/>
      <c r="S252" s="14"/>
    </row>
    <row r="253" spans="1:19" ht="21" hidden="1" customHeight="1" outlineLevel="1" x14ac:dyDescent="0.35">
      <c r="B253" s="67" t="s">
        <v>170</v>
      </c>
      <c r="C253" s="65"/>
      <c r="D253" s="16"/>
      <c r="E253" s="74"/>
      <c r="F253" s="74"/>
      <c r="G253" s="16"/>
      <c r="H253" s="186"/>
      <c r="I253" s="2"/>
      <c r="J253" s="16"/>
      <c r="K253" s="186"/>
      <c r="L253" s="2"/>
      <c r="M253" s="16"/>
      <c r="N253" s="186"/>
      <c r="O253" s="2"/>
      <c r="P253" s="16"/>
      <c r="Q253" s="186"/>
      <c r="R253" s="2"/>
      <c r="S253" s="14"/>
    </row>
    <row r="254" spans="1:19" ht="21" hidden="1" customHeight="1" outlineLevel="1" x14ac:dyDescent="0.35">
      <c r="B254" s="67" t="s">
        <v>169</v>
      </c>
      <c r="C254" s="65"/>
      <c r="D254" s="16"/>
      <c r="E254" s="81">
        <f>IF(MONTH(Q247)=MONTH(Q248),((YEAR(Q248)-YEAR(Q247))*12)-12+(12-MONTH(Q247))+MONTH(Q248)-1+(EOMONTH(Q247,0)-Q247+1)/DAY(EOMONTH(Q247,0))+(1-(EOMONTH(Q248,0)-Q248)/DAY(EOMONTH(Q248,0))),((YEAR(Q248)-YEAR(Q247))*12)-12+(12-MONTH(Q247))+MONTH(Q248)-1+(EOMONTH(Q247,0)-Q247+1)/DAY(EOMONTH(Q247,0))+(1-(EOMONTH(Q248,0)-Q248)/DAY(EOMONTH(Q248,0))))</f>
        <v>3.2258064516129004E-2</v>
      </c>
      <c r="F254" s="81">
        <f>ROUND(IF(AND(Q247&lt;&gt;"",Q248&lt;&gt;""),IF(E254&lt;=1,1,E254),0),2)</f>
        <v>0</v>
      </c>
      <c r="G254" s="16"/>
      <c r="H254" s="186"/>
      <c r="I254" s="2"/>
      <c r="J254" s="16"/>
      <c r="K254" s="186"/>
      <c r="L254" s="2"/>
      <c r="M254" s="16"/>
      <c r="N254" s="186"/>
      <c r="O254" s="2"/>
      <c r="P254" s="16"/>
      <c r="Q254" s="186"/>
      <c r="R254" s="2"/>
      <c r="S254" s="14"/>
    </row>
    <row r="255" spans="1:19" ht="21" hidden="1" customHeight="1" outlineLevel="1" x14ac:dyDescent="0.35">
      <c r="B255" s="67" t="s">
        <v>171</v>
      </c>
      <c r="C255" s="65"/>
      <c r="D255" s="16"/>
      <c r="E255" s="74">
        <f>IF(MONTH(N247)=MONTH(N248),((YEAR(N248)-YEAR(N247))*12)-12+(12-MONTH(N247))+MONTH(N248)-1+(EOMONTH(N247,0)-N247+1)/DAY(EOMONTH(N247,0))+(1-(EOMONTH(N248,0)-N248)/DAY(EOMONTH(N248,0))),((YEAR(N248)-YEAR(N247))*12)-12+(12-MONTH(N247))+MONTH(N248)-1+(EOMONTH(N247,0)-N247+1)/DAY(EOMONTH(N247,0))+(1-(EOMONTH(N248,0)-N248)/DAY(EOMONTH(N248,0))))</f>
        <v>3.2258064516129004E-2</v>
      </c>
      <c r="F255" s="74">
        <f>ROUND(IF(AND(N247&lt;&gt;"",N248&lt;&gt;""),IF(E255&lt;=1,1,E255),0),2)</f>
        <v>0</v>
      </c>
      <c r="G255" s="16"/>
      <c r="H255" s="186"/>
      <c r="I255" s="2"/>
      <c r="J255" s="16"/>
      <c r="K255" s="186"/>
      <c r="L255" s="2"/>
      <c r="M255" s="16"/>
      <c r="N255" s="186"/>
      <c r="O255" s="2"/>
      <c r="P255" s="16"/>
      <c r="Q255" s="186"/>
      <c r="R255" s="2"/>
      <c r="S255" s="14"/>
    </row>
    <row r="256" spans="1:19" ht="21" hidden="1" customHeight="1" outlineLevel="1" x14ac:dyDescent="0.35">
      <c r="B256" s="67" t="s">
        <v>113</v>
      </c>
      <c r="C256" s="65"/>
      <c r="D256" s="83"/>
      <c r="E256" s="74">
        <f>IF(MONTH(K247)=MONTH(K248),((YEAR(K248)-YEAR(K247))*12)-12+(12-MONTH(K247))+MONTH(K248)-1+(EOMONTH(K247,0)-K247+1)/DAY(EOMONTH(K247,0))+(1-(EOMONTH(K248,0)-K248)/DAY(EOMONTH(K248,0))),((YEAR(K248)-YEAR(K247))*12)-12+(12-MONTH(K247))+MONTH(K248)-1+(EOMONTH(K247,0)-K247+1)/DAY(EOMONTH(K247,0))+(1-(EOMONTH(K248,0)-K248)/DAY(EOMONTH(K248,0))))</f>
        <v>3.2258064516129004E-2</v>
      </c>
      <c r="F256" s="74">
        <f>ROUND(IF(AND(K247&lt;&gt;"",K248&lt;&gt;""),IF(E256&lt;=1,1,E256),0),2)</f>
        <v>0</v>
      </c>
      <c r="G256" s="79" t="s">
        <v>102</v>
      </c>
      <c r="H256" s="185"/>
      <c r="I256" s="2"/>
      <c r="J256" s="2"/>
      <c r="K256" s="185"/>
      <c r="L256" s="2"/>
      <c r="M256" s="2"/>
      <c r="N256" s="185"/>
      <c r="O256" s="2"/>
      <c r="P256" s="2"/>
      <c r="Q256" s="185"/>
      <c r="R256" s="2"/>
      <c r="S256" s="14"/>
    </row>
    <row r="257" spans="1:19" ht="13.15" hidden="1" customHeight="1" outlineLevel="1" x14ac:dyDescent="0.35">
      <c r="B257" s="67"/>
      <c r="C257" s="65"/>
      <c r="D257" s="16"/>
      <c r="E257" s="74" t="s">
        <v>164</v>
      </c>
      <c r="F257" s="74" t="s">
        <v>164</v>
      </c>
      <c r="G257" s="23"/>
      <c r="H257" s="26"/>
      <c r="I257" s="2"/>
      <c r="J257" s="23"/>
      <c r="K257" s="26"/>
      <c r="L257" s="2"/>
      <c r="M257" s="23"/>
      <c r="N257" s="26"/>
      <c r="O257" s="2"/>
      <c r="P257" s="23"/>
      <c r="Q257" s="26"/>
      <c r="R257" s="2"/>
      <c r="S257" s="14"/>
    </row>
    <row r="258" spans="1:19" ht="21" hidden="1" customHeight="1" outlineLevel="1" x14ac:dyDescent="0.35">
      <c r="B258" s="67" t="s">
        <v>9</v>
      </c>
      <c r="C258" s="65"/>
      <c r="D258" s="16"/>
      <c r="E258" s="74"/>
      <c r="F258" s="74"/>
      <c r="G258" s="23"/>
      <c r="H258" s="241">
        <f>IFERROR(SUM(H252:H256)-H251+H250,0)</f>
        <v>0</v>
      </c>
      <c r="I258" s="2"/>
      <c r="J258" s="61"/>
      <c r="K258" s="241">
        <f>IFERROR(SUM(K252:K256)-K251+K250,0)</f>
        <v>0</v>
      </c>
      <c r="L258" s="2"/>
      <c r="M258" s="61"/>
      <c r="N258" s="241">
        <f>IFERROR(SUM(N252:N256)-N251+N250,0)</f>
        <v>0</v>
      </c>
      <c r="O258" s="2"/>
      <c r="P258" s="61"/>
      <c r="Q258" s="241">
        <f>IFERROR(SUM(Q252:Q256)-Q251+Q250,0)</f>
        <v>0</v>
      </c>
      <c r="R258" s="2"/>
      <c r="S258" s="14"/>
    </row>
    <row r="259" spans="1:19" ht="21" hidden="1" customHeight="1" outlineLevel="1" x14ac:dyDescent="0.35">
      <c r="B259" s="67" t="s">
        <v>178</v>
      </c>
      <c r="C259" s="65"/>
      <c r="D259" s="16"/>
      <c r="E259" s="74"/>
      <c r="F259" s="74"/>
      <c r="G259" s="23"/>
      <c r="H259" s="52"/>
      <c r="I259" s="2"/>
      <c r="J259" s="23"/>
      <c r="K259" s="52"/>
      <c r="L259" s="2"/>
      <c r="M259" s="23"/>
      <c r="N259" s="52"/>
      <c r="O259" s="2"/>
      <c r="P259" s="23"/>
      <c r="Q259" s="52"/>
      <c r="R259" s="2"/>
      <c r="S259" s="14"/>
    </row>
    <row r="260" spans="1:19" ht="21" hidden="1" customHeight="1" outlineLevel="1" x14ac:dyDescent="0.35">
      <c r="B260" s="67" t="s">
        <v>183</v>
      </c>
      <c r="C260" s="65"/>
      <c r="D260" s="16"/>
      <c r="E260" s="74"/>
      <c r="F260" s="74"/>
      <c r="G260" s="23"/>
      <c r="H260" s="234">
        <f>ROUND(IFERROR(H258*H259,0),2)</f>
        <v>0</v>
      </c>
      <c r="J260" s="242"/>
      <c r="K260" s="234">
        <f>ROUND(IFERROR(K258*K259,0),2)</f>
        <v>0</v>
      </c>
      <c r="M260" s="242"/>
      <c r="N260" s="234">
        <f>ROUND(IFERROR(N258*N259,0),2)</f>
        <v>0</v>
      </c>
      <c r="P260" s="242"/>
      <c r="Q260" s="234">
        <f>ROUND(IFERROR(Q258*Q259,0),2)</f>
        <v>0</v>
      </c>
      <c r="R260" s="2"/>
      <c r="S260" s="14"/>
    </row>
    <row r="261" spans="1:19" ht="10.15" hidden="1" customHeight="1" outlineLevel="1" x14ac:dyDescent="0.35">
      <c r="B261" s="67"/>
      <c r="C261" s="65"/>
      <c r="D261" s="16"/>
      <c r="E261" s="74"/>
      <c r="F261" s="74"/>
      <c r="G261" s="23"/>
      <c r="H261" s="26"/>
      <c r="I261" s="2"/>
      <c r="J261" s="23"/>
      <c r="K261" s="26"/>
      <c r="L261" s="2"/>
      <c r="M261" s="23"/>
      <c r="N261" s="26"/>
      <c r="O261" s="2"/>
      <c r="P261" s="23"/>
      <c r="Q261" s="26"/>
      <c r="R261" s="2"/>
      <c r="S261" s="14"/>
    </row>
    <row r="262" spans="1:19" ht="21" hidden="1" customHeight="1" outlineLevel="1" x14ac:dyDescent="0.35">
      <c r="B262" s="67" t="s">
        <v>180</v>
      </c>
      <c r="C262" s="65"/>
      <c r="D262" s="16"/>
      <c r="E262" s="74"/>
      <c r="F262" s="74"/>
      <c r="G262" s="23"/>
      <c r="H262" s="188"/>
      <c r="I262" s="2"/>
      <c r="J262" s="23"/>
      <c r="K262" s="188"/>
      <c r="L262" s="2"/>
      <c r="M262" s="23"/>
      <c r="N262" s="188"/>
      <c r="O262" s="2"/>
      <c r="P262" s="23"/>
      <c r="Q262" s="188"/>
      <c r="R262" s="2"/>
      <c r="S262" s="14"/>
    </row>
    <row r="263" spans="1:19" ht="6.65" hidden="1" customHeight="1" outlineLevel="1" x14ac:dyDescent="0.35">
      <c r="B263" s="67"/>
      <c r="C263" s="65"/>
      <c r="D263" s="16"/>
      <c r="E263" s="74"/>
      <c r="F263" s="74"/>
      <c r="G263" s="23"/>
      <c r="H263" s="26"/>
      <c r="I263" s="2"/>
      <c r="J263" s="23"/>
      <c r="K263" s="26"/>
      <c r="L263" s="2"/>
      <c r="M263" s="23"/>
      <c r="N263" s="26"/>
      <c r="O263" s="2"/>
      <c r="P263" s="23"/>
      <c r="Q263" s="26"/>
      <c r="R263" s="2"/>
      <c r="S263" s="14"/>
    </row>
    <row r="264" spans="1:19" ht="21" hidden="1" customHeight="1" outlineLevel="1" x14ac:dyDescent="0.35">
      <c r="B264" s="68"/>
      <c r="C264" s="66"/>
      <c r="D264" s="77" t="s">
        <v>172</v>
      </c>
      <c r="E264" s="74" t="s">
        <v>164</v>
      </c>
      <c r="F264" s="74" t="s">
        <v>164</v>
      </c>
      <c r="G264" s="61"/>
      <c r="H264" s="234">
        <f>IFERROR(H260+H262,0)</f>
        <v>0</v>
      </c>
      <c r="J264" s="242"/>
      <c r="K264" s="234">
        <f>IFERROR(K260+K262,0)</f>
        <v>0</v>
      </c>
      <c r="M264" s="242"/>
      <c r="N264" s="234">
        <f>IFERROR(N260+N262,0)</f>
        <v>0</v>
      </c>
      <c r="P264" s="242"/>
      <c r="Q264" s="234">
        <f>IFERROR(Q260+Q262,0)</f>
        <v>0</v>
      </c>
      <c r="R264" s="2"/>
      <c r="S264" s="14"/>
    </row>
    <row r="265" spans="1:19" ht="21" hidden="1" customHeight="1" outlineLevel="1" x14ac:dyDescent="0.35">
      <c r="B265" s="68"/>
      <c r="C265" s="66"/>
      <c r="D265" s="71" t="s">
        <v>173</v>
      </c>
      <c r="E265" s="74">
        <f>IF(MONTH(H247)=MONTH(H248),((YEAR(H248)-YEAR(H247))*12)-12+(12-MONTH(H247))+MONTH(H248)-1+(EOMONTH(H247,0)-H247+1)/DAY(EOMONTH(H247,0))+(1-(EOMONTH(H248,0)-H248)/DAY(EOMONTH(H248,0))),((YEAR(H248)-YEAR(H247))*12)-12+(12-MONTH(H247))+MONTH(H248)-1+(EOMONTH(H247,0)-H247+1)/DAY(EOMONTH(H247,0))+(1-(EOMONTH(H248,0)-H248)/DAY(EOMONTH(H248,0))))</f>
        <v>3.2258064516129004E-2</v>
      </c>
      <c r="F265" s="74">
        <f>ROUND(IF(AND(H247&lt;&gt;"",H248&lt;&gt;""),IF(E265&lt;=1,1,E265),0),2)</f>
        <v>0</v>
      </c>
      <c r="G265" s="16"/>
      <c r="H265" s="234">
        <f>ROUND(IFERROR(H264/F265,0),2)</f>
        <v>0</v>
      </c>
      <c r="J265" s="242"/>
      <c r="K265" s="234">
        <f>ROUND(IFERROR(K264/F256,0),2)</f>
        <v>0</v>
      </c>
      <c r="M265" s="242"/>
      <c r="N265" s="234">
        <f>ROUND(IFERROR(N264/F255,0),2)</f>
        <v>0</v>
      </c>
      <c r="P265" s="242"/>
      <c r="Q265" s="234">
        <f>ROUND(IFERROR(Q264/F254,0),2)</f>
        <v>0</v>
      </c>
      <c r="R265" s="2"/>
      <c r="S265" s="14"/>
    </row>
    <row r="266" spans="1:19" ht="8.25" hidden="1" customHeight="1" outlineLevel="1" thickBot="1" x14ac:dyDescent="0.4">
      <c r="B266" s="17"/>
      <c r="C266" s="18"/>
      <c r="D266" s="18"/>
      <c r="E266" s="18"/>
      <c r="F266" s="18"/>
      <c r="G266" s="18"/>
      <c r="H266" s="18"/>
      <c r="I266" s="18"/>
      <c r="J266" s="18"/>
      <c r="K266" s="18"/>
      <c r="L266" s="18"/>
      <c r="M266" s="18"/>
      <c r="N266" s="18"/>
      <c r="O266" s="18"/>
      <c r="P266" s="18"/>
      <c r="Q266" s="18"/>
      <c r="R266" s="18"/>
      <c r="S266" s="19"/>
    </row>
    <row r="267" spans="1:19" ht="13.9" hidden="1" customHeight="1" outlineLevel="1" thickBot="1" x14ac:dyDescent="0.4">
      <c r="B267" s="3"/>
      <c r="E267" s="20"/>
      <c r="F267" s="20"/>
      <c r="I267" s="20"/>
      <c r="J267" s="20"/>
      <c r="K267" s="20"/>
      <c r="L267" s="20"/>
      <c r="M267" s="20"/>
      <c r="N267" s="20"/>
      <c r="O267" s="20"/>
      <c r="P267" s="20"/>
      <c r="Q267" s="20"/>
      <c r="R267" s="20"/>
    </row>
    <row r="268" spans="1:19" ht="21" customHeight="1" collapsed="1" thickBot="1" x14ac:dyDescent="0.4">
      <c r="A268" s="2"/>
      <c r="B268" s="231"/>
      <c r="C268" s="64" t="s">
        <v>182</v>
      </c>
      <c r="D268" s="31"/>
      <c r="E268" s="31"/>
      <c r="F268" s="31"/>
      <c r="G268" s="249" t="str">
        <f>IF(OR(SAM!E333=0,SAM!E333=""),"",SAM!E333)</f>
        <v/>
      </c>
      <c r="H268" s="249"/>
      <c r="I268" s="249"/>
      <c r="J268" s="249"/>
      <c r="K268" s="249"/>
      <c r="L268" s="249"/>
      <c r="M268" s="8"/>
      <c r="N268" s="8"/>
      <c r="O268" s="8"/>
      <c r="P268" s="8"/>
      <c r="Q268" s="8"/>
      <c r="R268" s="8"/>
      <c r="S268" s="10"/>
    </row>
    <row r="269" spans="1:19" ht="6.75" hidden="1" customHeight="1" outlineLevel="1" x14ac:dyDescent="0.35">
      <c r="B269" s="21"/>
      <c r="C269" s="20"/>
      <c r="D269" s="20"/>
      <c r="E269" s="20"/>
      <c r="F269" s="20"/>
      <c r="G269" s="20"/>
      <c r="H269" s="20"/>
      <c r="I269" s="20"/>
      <c r="J269" s="20"/>
      <c r="K269" s="20"/>
      <c r="L269" s="20"/>
      <c r="M269" s="20"/>
      <c r="N269" s="20"/>
      <c r="O269" s="20"/>
      <c r="P269" s="20"/>
      <c r="Q269" s="20"/>
      <c r="R269" s="20"/>
      <c r="S269" s="22"/>
    </row>
    <row r="270" spans="1:19" ht="21" hidden="1" customHeight="1" outlineLevel="1" x14ac:dyDescent="0.35">
      <c r="B270" s="13"/>
      <c r="D270" s="71" t="s">
        <v>162</v>
      </c>
      <c r="G270" s="80" t="s">
        <v>102</v>
      </c>
      <c r="H270" s="82"/>
      <c r="I270" s="80" t="s">
        <v>102</v>
      </c>
      <c r="J270" s="80" t="s">
        <v>102</v>
      </c>
      <c r="K270" s="82"/>
      <c r="L270" s="80" t="s">
        <v>102</v>
      </c>
      <c r="M270" s="80" t="s">
        <v>102</v>
      </c>
      <c r="N270" s="82"/>
      <c r="O270" s="80" t="s">
        <v>102</v>
      </c>
      <c r="P270" s="80" t="s">
        <v>102</v>
      </c>
      <c r="Q270" s="82"/>
      <c r="R270" s="80" t="s">
        <v>102</v>
      </c>
      <c r="S270" s="14"/>
    </row>
    <row r="271" spans="1:19" ht="6.75" hidden="1" customHeight="1" outlineLevel="1" x14ac:dyDescent="0.35">
      <c r="B271" s="13"/>
      <c r="H271" s="74"/>
      <c r="K271" s="74"/>
      <c r="N271" s="74"/>
      <c r="Q271" s="74"/>
      <c r="S271" s="14"/>
    </row>
    <row r="272" spans="1:19" ht="21" hidden="1" customHeight="1" outlineLevel="1" x14ac:dyDescent="0.35">
      <c r="B272" s="13"/>
      <c r="D272" s="71" t="s">
        <v>163</v>
      </c>
      <c r="E272" s="74" t="s">
        <v>164</v>
      </c>
      <c r="F272" s="74" t="s">
        <v>164</v>
      </c>
      <c r="G272" s="72"/>
      <c r="H272" s="69"/>
      <c r="J272" s="72"/>
      <c r="K272" s="69"/>
      <c r="M272" s="72"/>
      <c r="N272" s="69"/>
      <c r="P272" s="72"/>
      <c r="Q272" s="69"/>
      <c r="S272" s="14"/>
    </row>
    <row r="273" spans="2:19" ht="21" hidden="1" customHeight="1" outlineLevel="1" x14ac:dyDescent="0.35">
      <c r="B273" s="13"/>
      <c r="D273" s="71" t="s">
        <v>165</v>
      </c>
      <c r="E273" s="74" t="s">
        <v>164</v>
      </c>
      <c r="F273" s="74" t="s">
        <v>164</v>
      </c>
      <c r="G273" s="72"/>
      <c r="H273" s="70"/>
      <c r="J273" s="72"/>
      <c r="K273" s="70"/>
      <c r="M273" s="72"/>
      <c r="N273" s="70"/>
      <c r="P273" s="72"/>
      <c r="Q273" s="70"/>
      <c r="S273" s="14"/>
    </row>
    <row r="274" spans="2:19" ht="6.75" hidden="1" customHeight="1" outlineLevel="1" x14ac:dyDescent="0.35">
      <c r="B274" s="13"/>
      <c r="E274" s="74" t="s">
        <v>164</v>
      </c>
      <c r="F274" s="74" t="s">
        <v>164</v>
      </c>
      <c r="S274" s="14"/>
    </row>
    <row r="275" spans="2:19" ht="21" hidden="1" customHeight="1" outlineLevel="1" x14ac:dyDescent="0.35">
      <c r="B275" s="67" t="s">
        <v>177</v>
      </c>
      <c r="C275" s="65"/>
      <c r="D275" s="16"/>
      <c r="E275" s="74" t="s">
        <v>164</v>
      </c>
      <c r="F275" s="74" t="s">
        <v>164</v>
      </c>
      <c r="G275" s="16"/>
      <c r="H275" s="184"/>
      <c r="I275" s="2"/>
      <c r="J275" s="16"/>
      <c r="K275" s="184"/>
      <c r="L275" s="2"/>
      <c r="M275" s="16"/>
      <c r="N275" s="184"/>
      <c r="O275" s="2"/>
      <c r="P275" s="16"/>
      <c r="Q275" s="184"/>
      <c r="R275" s="2"/>
      <c r="S275" s="14"/>
    </row>
    <row r="276" spans="2:19" ht="21" hidden="1" customHeight="1" outlineLevel="1" x14ac:dyDescent="0.35">
      <c r="B276" s="67" t="s">
        <v>167</v>
      </c>
      <c r="C276" s="65"/>
      <c r="D276" s="16"/>
      <c r="E276" s="74" t="s">
        <v>164</v>
      </c>
      <c r="F276" s="74" t="s">
        <v>164</v>
      </c>
      <c r="G276" s="23" t="s">
        <v>14</v>
      </c>
      <c r="H276" s="182"/>
      <c r="I276" s="24" t="s">
        <v>15</v>
      </c>
      <c r="J276" s="23" t="s">
        <v>14</v>
      </c>
      <c r="K276" s="182"/>
      <c r="L276" s="24" t="s">
        <v>15</v>
      </c>
      <c r="M276" s="23" t="s">
        <v>14</v>
      </c>
      <c r="N276" s="182"/>
      <c r="O276" s="24" t="s">
        <v>15</v>
      </c>
      <c r="P276" s="23" t="s">
        <v>14</v>
      </c>
      <c r="Q276" s="182"/>
      <c r="R276" s="24" t="s">
        <v>15</v>
      </c>
      <c r="S276" s="14"/>
    </row>
    <row r="277" spans="2:19" ht="21" hidden="1" customHeight="1" outlineLevel="1" x14ac:dyDescent="0.35">
      <c r="B277" s="67" t="s">
        <v>168</v>
      </c>
      <c r="C277" s="65"/>
      <c r="D277" s="16"/>
      <c r="E277" s="74"/>
      <c r="F277" s="74"/>
      <c r="G277" s="16"/>
      <c r="H277" s="186"/>
      <c r="I277" s="2"/>
      <c r="J277" s="16"/>
      <c r="K277" s="186"/>
      <c r="L277" s="2"/>
      <c r="M277" s="16"/>
      <c r="N277" s="186"/>
      <c r="O277" s="2"/>
      <c r="P277" s="16"/>
      <c r="Q277" s="186"/>
      <c r="R277" s="2"/>
      <c r="S277" s="14"/>
    </row>
    <row r="278" spans="2:19" ht="21" hidden="1" customHeight="1" outlineLevel="1" x14ac:dyDescent="0.35">
      <c r="B278" s="67" t="s">
        <v>170</v>
      </c>
      <c r="C278" s="65"/>
      <c r="D278" s="16"/>
      <c r="E278" s="74"/>
      <c r="F278" s="74"/>
      <c r="G278" s="16"/>
      <c r="H278" s="186"/>
      <c r="I278" s="2"/>
      <c r="J278" s="16"/>
      <c r="K278" s="186"/>
      <c r="L278" s="2"/>
      <c r="M278" s="16"/>
      <c r="N278" s="186"/>
      <c r="O278" s="2"/>
      <c r="P278" s="16"/>
      <c r="Q278" s="186"/>
      <c r="R278" s="2"/>
      <c r="S278" s="14"/>
    </row>
    <row r="279" spans="2:19" ht="21" hidden="1" customHeight="1" outlineLevel="1" x14ac:dyDescent="0.35">
      <c r="B279" s="67" t="s">
        <v>169</v>
      </c>
      <c r="C279" s="65"/>
      <c r="D279" s="16"/>
      <c r="E279" s="81">
        <f>IF(MONTH(Q272)=MONTH(Q273),((YEAR(Q273)-YEAR(Q272))*12)-12+(12-MONTH(Q272))+MONTH(Q273)-1+(EOMONTH(Q272,0)-Q272+1)/DAY(EOMONTH(Q272,0))+(1-(EOMONTH(Q273,0)-Q273)/DAY(EOMONTH(Q273,0))),((YEAR(Q273)-YEAR(Q272))*12)-12+(12-MONTH(Q272))+MONTH(Q273)-1+(EOMONTH(Q272,0)-Q272+1)/DAY(EOMONTH(Q272,0))+(1-(EOMONTH(Q273,0)-Q273)/DAY(EOMONTH(Q273,0))))</f>
        <v>3.2258064516129004E-2</v>
      </c>
      <c r="F279" s="81">
        <f>ROUND(IF(AND(Q272&lt;&gt;"",Q273&lt;&gt;""),IF(E279&lt;=1,1,E279),0),2)</f>
        <v>0</v>
      </c>
      <c r="G279" s="16"/>
      <c r="H279" s="186"/>
      <c r="I279" s="2"/>
      <c r="J279" s="16"/>
      <c r="K279" s="186"/>
      <c r="L279" s="2"/>
      <c r="M279" s="16"/>
      <c r="N279" s="186"/>
      <c r="O279" s="2"/>
      <c r="P279" s="16"/>
      <c r="Q279" s="186"/>
      <c r="R279" s="2"/>
      <c r="S279" s="14"/>
    </row>
    <row r="280" spans="2:19" ht="21" hidden="1" customHeight="1" outlineLevel="1" x14ac:dyDescent="0.35">
      <c r="B280" s="67" t="s">
        <v>171</v>
      </c>
      <c r="C280" s="65"/>
      <c r="D280" s="16"/>
      <c r="E280" s="74">
        <f>IF(MONTH(N272)=MONTH(N273),((YEAR(N273)-YEAR(N272))*12)-12+(12-MONTH(N272))+MONTH(N273)-1+(EOMONTH(N272,0)-N272+1)/DAY(EOMONTH(N272,0))+(1-(EOMONTH(N273,0)-N273)/DAY(EOMONTH(N273,0))),((YEAR(N273)-YEAR(N272))*12)-12+(12-MONTH(N272))+MONTH(N273)-1+(EOMONTH(N272,0)-N272+1)/DAY(EOMONTH(N272,0))+(1-(EOMONTH(N273,0)-N273)/DAY(EOMONTH(N273,0))))</f>
        <v>3.2258064516129004E-2</v>
      </c>
      <c r="F280" s="74">
        <f>ROUND(IF(AND(N272&lt;&gt;"",N273&lt;&gt;""),IF(E280&lt;=1,1,E280),0),2)</f>
        <v>0</v>
      </c>
      <c r="G280" s="16"/>
      <c r="H280" s="186"/>
      <c r="I280" s="2"/>
      <c r="J280" s="16"/>
      <c r="K280" s="186"/>
      <c r="L280" s="2"/>
      <c r="M280" s="16"/>
      <c r="N280" s="186"/>
      <c r="O280" s="2"/>
      <c r="P280" s="16"/>
      <c r="Q280" s="186"/>
      <c r="R280" s="2"/>
      <c r="S280" s="14"/>
    </row>
    <row r="281" spans="2:19" ht="21" hidden="1" customHeight="1" outlineLevel="1" x14ac:dyDescent="0.35">
      <c r="B281" s="67" t="s">
        <v>113</v>
      </c>
      <c r="C281" s="65"/>
      <c r="D281" s="83"/>
      <c r="E281" s="74">
        <f>IF(MONTH(K272)=MONTH(K273),((YEAR(K273)-YEAR(K272))*12)-12+(12-MONTH(K272))+MONTH(K273)-1+(EOMONTH(K272,0)-K272+1)/DAY(EOMONTH(K272,0))+(1-(EOMONTH(K273,0)-K273)/DAY(EOMONTH(K273,0))),((YEAR(K273)-YEAR(K272))*12)-12+(12-MONTH(K272))+MONTH(K273)-1+(EOMONTH(K272,0)-K272+1)/DAY(EOMONTH(K272,0))+(1-(EOMONTH(K273,0)-K273)/DAY(EOMONTH(K273,0))))</f>
        <v>3.2258064516129004E-2</v>
      </c>
      <c r="F281" s="74">
        <f>ROUND(IF(AND(K272&lt;&gt;"",K273&lt;&gt;""),IF(E281&lt;=1,1,E281),0),2)</f>
        <v>0</v>
      </c>
      <c r="G281" s="79" t="s">
        <v>102</v>
      </c>
      <c r="H281" s="185"/>
      <c r="I281" s="2"/>
      <c r="J281" s="2"/>
      <c r="K281" s="185"/>
      <c r="L281" s="2"/>
      <c r="M281" s="2"/>
      <c r="N281" s="185"/>
      <c r="O281" s="2"/>
      <c r="P281" s="2"/>
      <c r="Q281" s="185"/>
      <c r="R281" s="2"/>
      <c r="S281" s="14"/>
    </row>
    <row r="282" spans="2:19" ht="13.15" hidden="1" customHeight="1" outlineLevel="1" x14ac:dyDescent="0.35">
      <c r="B282" s="67"/>
      <c r="C282" s="65"/>
      <c r="D282" s="16"/>
      <c r="E282" s="74" t="s">
        <v>164</v>
      </c>
      <c r="F282" s="74" t="s">
        <v>164</v>
      </c>
      <c r="G282" s="23"/>
      <c r="H282" s="26"/>
      <c r="I282" s="2"/>
      <c r="J282" s="23"/>
      <c r="K282" s="26"/>
      <c r="L282" s="2"/>
      <c r="M282" s="23"/>
      <c r="N282" s="26"/>
      <c r="O282" s="2"/>
      <c r="P282" s="23"/>
      <c r="Q282" s="26"/>
      <c r="R282" s="2"/>
      <c r="S282" s="14"/>
    </row>
    <row r="283" spans="2:19" ht="21" hidden="1" customHeight="1" outlineLevel="1" x14ac:dyDescent="0.35">
      <c r="B283" s="67" t="s">
        <v>9</v>
      </c>
      <c r="C283" s="65"/>
      <c r="D283" s="16"/>
      <c r="E283" s="74"/>
      <c r="F283" s="74"/>
      <c r="G283" s="23"/>
      <c r="H283" s="241">
        <f>IFERROR(SUM(H277:H281)-H276+H275,0)</f>
        <v>0</v>
      </c>
      <c r="I283" s="2"/>
      <c r="J283" s="61"/>
      <c r="K283" s="241">
        <f>IFERROR(SUM(K277:K281)-K276+K275,0)</f>
        <v>0</v>
      </c>
      <c r="L283" s="2"/>
      <c r="M283" s="61"/>
      <c r="N283" s="241">
        <f>IFERROR(SUM(N277:N281)-N276+N275,0)</f>
        <v>0</v>
      </c>
      <c r="O283" s="2"/>
      <c r="P283" s="61"/>
      <c r="Q283" s="241">
        <f>IFERROR(SUM(Q277:Q281)-Q276+Q275,0)</f>
        <v>0</v>
      </c>
      <c r="R283" s="2"/>
      <c r="S283" s="14"/>
    </row>
    <row r="284" spans="2:19" ht="21" hidden="1" customHeight="1" outlineLevel="1" x14ac:dyDescent="0.35">
      <c r="B284" s="67" t="s">
        <v>178</v>
      </c>
      <c r="C284" s="65"/>
      <c r="D284" s="16"/>
      <c r="E284" s="74"/>
      <c r="F284" s="74"/>
      <c r="G284" s="23"/>
      <c r="H284" s="52"/>
      <c r="I284" s="2"/>
      <c r="J284" s="23"/>
      <c r="K284" s="52"/>
      <c r="L284" s="2"/>
      <c r="M284" s="23"/>
      <c r="N284" s="52"/>
      <c r="O284" s="2"/>
      <c r="P284" s="23"/>
      <c r="Q284" s="52"/>
      <c r="R284" s="2"/>
      <c r="S284" s="14"/>
    </row>
    <row r="285" spans="2:19" ht="21" hidden="1" customHeight="1" outlineLevel="1" x14ac:dyDescent="0.35">
      <c r="B285" s="67" t="s">
        <v>183</v>
      </c>
      <c r="C285" s="65"/>
      <c r="D285" s="16"/>
      <c r="E285" s="74"/>
      <c r="F285" s="74"/>
      <c r="G285" s="23"/>
      <c r="H285" s="234">
        <f>ROUND(IFERROR(H283*H284,0),2)</f>
        <v>0</v>
      </c>
      <c r="J285" s="242"/>
      <c r="K285" s="234">
        <f>ROUND(IFERROR(K283*K284,0),2)</f>
        <v>0</v>
      </c>
      <c r="M285" s="242"/>
      <c r="N285" s="234">
        <f>ROUND(IFERROR(N283*N284,0),2)</f>
        <v>0</v>
      </c>
      <c r="P285" s="242"/>
      <c r="Q285" s="234">
        <f>ROUND(IFERROR(Q283*Q284,0),2)</f>
        <v>0</v>
      </c>
      <c r="R285" s="2"/>
      <c r="S285" s="14"/>
    </row>
    <row r="286" spans="2:19" ht="10.15" hidden="1" customHeight="1" outlineLevel="1" x14ac:dyDescent="0.35">
      <c r="B286" s="67"/>
      <c r="C286" s="65"/>
      <c r="D286" s="16"/>
      <c r="E286" s="74"/>
      <c r="F286" s="74"/>
      <c r="G286" s="23"/>
      <c r="H286" s="26"/>
      <c r="I286" s="2"/>
      <c r="J286" s="23"/>
      <c r="K286" s="26"/>
      <c r="L286" s="2"/>
      <c r="M286" s="23"/>
      <c r="N286" s="26"/>
      <c r="O286" s="2"/>
      <c r="P286" s="23"/>
      <c r="Q286" s="26"/>
      <c r="R286" s="2"/>
      <c r="S286" s="14"/>
    </row>
    <row r="287" spans="2:19" ht="21" hidden="1" customHeight="1" outlineLevel="1" x14ac:dyDescent="0.35">
      <c r="B287" s="67" t="s">
        <v>180</v>
      </c>
      <c r="C287" s="65"/>
      <c r="D287" s="16"/>
      <c r="E287" s="74"/>
      <c r="F287" s="74"/>
      <c r="G287" s="23"/>
      <c r="H287" s="188"/>
      <c r="I287" s="2"/>
      <c r="J287" s="23"/>
      <c r="K287" s="188"/>
      <c r="L287" s="2"/>
      <c r="M287" s="23"/>
      <c r="N287" s="188"/>
      <c r="O287" s="2"/>
      <c r="P287" s="23"/>
      <c r="Q287" s="188"/>
      <c r="R287" s="2"/>
      <c r="S287" s="14"/>
    </row>
    <row r="288" spans="2:19" ht="6.65" hidden="1" customHeight="1" outlineLevel="1" x14ac:dyDescent="0.35">
      <c r="B288" s="67"/>
      <c r="C288" s="65"/>
      <c r="D288" s="16"/>
      <c r="E288" s="74"/>
      <c r="F288" s="74"/>
      <c r="G288" s="23"/>
      <c r="H288" s="26"/>
      <c r="I288" s="2"/>
      <c r="J288" s="23"/>
      <c r="K288" s="26"/>
      <c r="L288" s="2"/>
      <c r="M288" s="23"/>
      <c r="N288" s="26"/>
      <c r="O288" s="2"/>
      <c r="P288" s="23"/>
      <c r="Q288" s="26"/>
      <c r="R288" s="2"/>
      <c r="S288" s="14"/>
    </row>
    <row r="289" spans="1:19" ht="21" hidden="1" customHeight="1" outlineLevel="1" x14ac:dyDescent="0.35">
      <c r="B289" s="68"/>
      <c r="C289" s="66"/>
      <c r="D289" s="77" t="s">
        <v>172</v>
      </c>
      <c r="E289" s="74" t="s">
        <v>164</v>
      </c>
      <c r="F289" s="74" t="s">
        <v>164</v>
      </c>
      <c r="G289" s="61"/>
      <c r="H289" s="234">
        <f>IFERROR(H285+H287,0)</f>
        <v>0</v>
      </c>
      <c r="J289" s="242"/>
      <c r="K289" s="234">
        <f>IFERROR(K285+K287,0)</f>
        <v>0</v>
      </c>
      <c r="M289" s="242"/>
      <c r="N289" s="234">
        <f>IFERROR(N285+N287,0)</f>
        <v>0</v>
      </c>
      <c r="P289" s="242"/>
      <c r="Q289" s="234">
        <f>IFERROR(Q285+Q287,0)</f>
        <v>0</v>
      </c>
      <c r="R289" s="2"/>
      <c r="S289" s="14"/>
    </row>
    <row r="290" spans="1:19" ht="21" hidden="1" customHeight="1" outlineLevel="1" x14ac:dyDescent="0.35">
      <c r="B290" s="68"/>
      <c r="C290" s="66"/>
      <c r="D290" s="71" t="s">
        <v>173</v>
      </c>
      <c r="E290" s="74">
        <f>IF(MONTH(H272)=MONTH(H273),((YEAR(H273)-YEAR(H272))*12)-12+(12-MONTH(H272))+MONTH(H273)-1+(EOMONTH(H272,0)-H272+1)/DAY(EOMONTH(H272,0))+(1-(EOMONTH(H273,0)-H273)/DAY(EOMONTH(H273,0))),((YEAR(H273)-YEAR(H272))*12)-12+(12-MONTH(H272))+MONTH(H273)-1+(EOMONTH(H272,0)-H272+1)/DAY(EOMONTH(H272,0))+(1-(EOMONTH(H273,0)-H273)/DAY(EOMONTH(H273,0))))</f>
        <v>3.2258064516129004E-2</v>
      </c>
      <c r="F290" s="74">
        <f>ROUND(IF(AND(H272&lt;&gt;"",H273&lt;&gt;""),IF(E290&lt;=1,1,E290),0),2)</f>
        <v>0</v>
      </c>
      <c r="G290" s="16"/>
      <c r="H290" s="234">
        <f>ROUND(IFERROR(H289/F290,0),2)</f>
        <v>0</v>
      </c>
      <c r="J290" s="242"/>
      <c r="K290" s="234">
        <f>ROUND(IFERROR(K289/F281,0),2)</f>
        <v>0</v>
      </c>
      <c r="M290" s="242"/>
      <c r="N290" s="234">
        <f>ROUND(IFERROR(N289/F280,0),2)</f>
        <v>0</v>
      </c>
      <c r="P290" s="242"/>
      <c r="Q290" s="234">
        <f>ROUND(IFERROR(Q289/F279,0),2)</f>
        <v>0</v>
      </c>
      <c r="R290" s="2"/>
      <c r="S290" s="14"/>
    </row>
    <row r="291" spans="1:19" ht="8.25" hidden="1" customHeight="1" outlineLevel="1" thickBot="1" x14ac:dyDescent="0.4">
      <c r="B291" s="17"/>
      <c r="C291" s="18"/>
      <c r="D291" s="18"/>
      <c r="E291" s="18"/>
      <c r="F291" s="18"/>
      <c r="G291" s="18"/>
      <c r="H291" s="18"/>
      <c r="I291" s="18"/>
      <c r="J291" s="18"/>
      <c r="K291" s="18"/>
      <c r="L291" s="18"/>
      <c r="M291" s="18"/>
      <c r="N291" s="18"/>
      <c r="O291" s="18"/>
      <c r="P291" s="18"/>
      <c r="Q291" s="18"/>
      <c r="R291" s="18"/>
      <c r="S291" s="19"/>
    </row>
    <row r="292" spans="1:19" ht="22.15" customHeight="1" x14ac:dyDescent="0.35">
      <c r="B292" s="3"/>
      <c r="E292" s="20"/>
      <c r="F292" s="20"/>
      <c r="I292" s="20"/>
      <c r="J292" s="20"/>
      <c r="K292" s="20"/>
      <c r="L292" s="20"/>
      <c r="M292" s="20"/>
      <c r="N292" s="20"/>
      <c r="O292" s="20"/>
      <c r="P292" s="20"/>
      <c r="Q292" s="20"/>
      <c r="R292" s="20"/>
    </row>
    <row r="293" spans="1:19" s="2" customFormat="1" ht="31.15" customHeight="1" x14ac:dyDescent="0.35">
      <c r="B293" s="75" t="s">
        <v>73</v>
      </c>
      <c r="C293" s="76"/>
      <c r="D293" s="78"/>
      <c r="E293" s="78"/>
      <c r="F293" s="78"/>
      <c r="G293" s="78"/>
      <c r="H293" s="78"/>
      <c r="I293" s="78"/>
      <c r="J293" s="78"/>
      <c r="K293" s="78"/>
      <c r="L293" s="78"/>
      <c r="M293" s="78"/>
      <c r="N293" s="78"/>
      <c r="O293" s="78"/>
      <c r="P293" s="78"/>
      <c r="Q293" s="78"/>
      <c r="R293" s="78"/>
      <c r="S293" s="78"/>
    </row>
    <row r="294" spans="1:19" s="2" customFormat="1" ht="22.5" customHeight="1" thickBot="1" x14ac:dyDescent="0.4">
      <c r="C294" s="33" t="s">
        <v>160</v>
      </c>
    </row>
    <row r="295" spans="1:19" ht="21" customHeight="1" collapsed="1" thickBot="1" x14ac:dyDescent="0.4">
      <c r="A295" s="2"/>
      <c r="B295" s="101"/>
      <c r="C295" s="64" t="s">
        <v>184</v>
      </c>
      <c r="D295" s="31"/>
      <c r="E295" s="31"/>
      <c r="F295" s="31"/>
      <c r="G295" s="249" t="str">
        <f>IF(OR(SAM!E365=0,SAM!E365=""),"",SAM!E365)</f>
        <v/>
      </c>
      <c r="H295" s="249"/>
      <c r="I295" s="249"/>
      <c r="J295" s="249"/>
      <c r="K295" s="249"/>
      <c r="L295" s="249"/>
      <c r="M295" s="8"/>
      <c r="N295" s="8"/>
      <c r="O295" s="8"/>
      <c r="P295" s="8"/>
      <c r="Q295" s="8"/>
      <c r="R295" s="8"/>
      <c r="S295" s="10"/>
    </row>
    <row r="296" spans="1:19" ht="6.75" hidden="1" customHeight="1" outlineLevel="1" x14ac:dyDescent="0.35">
      <c r="B296" s="21"/>
      <c r="C296" s="20"/>
      <c r="D296" s="20"/>
      <c r="E296" s="20"/>
      <c r="F296" s="20"/>
      <c r="G296" s="20"/>
      <c r="H296" s="20"/>
      <c r="I296" s="20"/>
      <c r="J296" s="20"/>
      <c r="K296" s="20"/>
      <c r="L296" s="20"/>
      <c r="M296" s="20"/>
      <c r="N296" s="20"/>
      <c r="O296" s="20"/>
      <c r="P296" s="20"/>
      <c r="Q296" s="20"/>
      <c r="R296" s="20"/>
      <c r="S296" s="22"/>
    </row>
    <row r="297" spans="1:19" ht="21" hidden="1" customHeight="1" outlineLevel="1" x14ac:dyDescent="0.35">
      <c r="B297" s="13"/>
      <c r="D297" s="71" t="s">
        <v>162</v>
      </c>
      <c r="G297" s="80" t="s">
        <v>102</v>
      </c>
      <c r="H297" s="82"/>
      <c r="I297" s="80" t="s">
        <v>102</v>
      </c>
      <c r="J297" s="80" t="s">
        <v>102</v>
      </c>
      <c r="K297" s="82"/>
      <c r="L297" s="80" t="s">
        <v>102</v>
      </c>
      <c r="M297" s="80" t="s">
        <v>102</v>
      </c>
      <c r="N297" s="82"/>
      <c r="O297" s="80" t="s">
        <v>102</v>
      </c>
      <c r="P297" s="80" t="s">
        <v>102</v>
      </c>
      <c r="Q297" s="82"/>
      <c r="R297" s="80" t="s">
        <v>102</v>
      </c>
      <c r="S297" s="14"/>
    </row>
    <row r="298" spans="1:19" ht="6.75" hidden="1" customHeight="1" outlineLevel="1" x14ac:dyDescent="0.35">
      <c r="B298" s="13"/>
      <c r="H298" s="74"/>
      <c r="K298" s="74"/>
      <c r="N298" s="74"/>
      <c r="Q298" s="74"/>
      <c r="S298" s="14"/>
    </row>
    <row r="299" spans="1:19" ht="21" hidden="1" customHeight="1" outlineLevel="1" x14ac:dyDescent="0.35">
      <c r="B299" s="13"/>
      <c r="D299" s="71" t="s">
        <v>163</v>
      </c>
      <c r="E299" s="74" t="s">
        <v>164</v>
      </c>
      <c r="F299" s="74" t="s">
        <v>164</v>
      </c>
      <c r="G299" s="72"/>
      <c r="H299" s="69"/>
      <c r="J299" s="72"/>
      <c r="K299" s="69"/>
      <c r="M299" s="72"/>
      <c r="N299" s="69"/>
      <c r="P299" s="72"/>
      <c r="Q299" s="69"/>
      <c r="S299" s="14"/>
    </row>
    <row r="300" spans="1:19" ht="21" hidden="1" customHeight="1" outlineLevel="1" x14ac:dyDescent="0.35">
      <c r="B300" s="13"/>
      <c r="D300" s="71" t="s">
        <v>165</v>
      </c>
      <c r="E300" s="74" t="s">
        <v>164</v>
      </c>
      <c r="F300" s="74" t="s">
        <v>164</v>
      </c>
      <c r="G300" s="72"/>
      <c r="H300" s="70"/>
      <c r="J300" s="72"/>
      <c r="K300" s="70"/>
      <c r="M300" s="72"/>
      <c r="N300" s="70"/>
      <c r="P300" s="72"/>
      <c r="Q300" s="70"/>
      <c r="S300" s="14"/>
    </row>
    <row r="301" spans="1:19" ht="6.75" hidden="1" customHeight="1" outlineLevel="1" x14ac:dyDescent="0.35">
      <c r="B301" s="13"/>
      <c r="E301" s="74" t="s">
        <v>164</v>
      </c>
      <c r="F301" s="74" t="s">
        <v>164</v>
      </c>
      <c r="S301" s="14"/>
    </row>
    <row r="302" spans="1:19" ht="21" hidden="1" customHeight="1" outlineLevel="1" x14ac:dyDescent="0.35">
      <c r="B302" s="67" t="s">
        <v>185</v>
      </c>
      <c r="C302" s="65"/>
      <c r="D302" s="16"/>
      <c r="E302" s="74" t="s">
        <v>164</v>
      </c>
      <c r="F302" s="74" t="s">
        <v>164</v>
      </c>
      <c r="G302" s="16"/>
      <c r="H302" s="184"/>
      <c r="I302" s="2"/>
      <c r="J302" s="16"/>
      <c r="K302" s="184"/>
      <c r="L302" s="2"/>
      <c r="M302" s="16"/>
      <c r="N302" s="184"/>
      <c r="O302" s="2"/>
      <c r="P302" s="16"/>
      <c r="Q302" s="184"/>
      <c r="R302" s="2"/>
      <c r="S302" s="14"/>
    </row>
    <row r="303" spans="1:19" ht="21" hidden="1" customHeight="1" outlineLevel="1" x14ac:dyDescent="0.35">
      <c r="B303" s="67" t="s">
        <v>186</v>
      </c>
      <c r="C303" s="65"/>
      <c r="D303" s="16"/>
      <c r="E303" s="74" t="s">
        <v>164</v>
      </c>
      <c r="F303" s="74" t="s">
        <v>164</v>
      </c>
      <c r="G303" s="23" t="s">
        <v>14</v>
      </c>
      <c r="H303" s="182"/>
      <c r="I303" s="24" t="s">
        <v>15</v>
      </c>
      <c r="J303" s="23" t="s">
        <v>14</v>
      </c>
      <c r="K303" s="182"/>
      <c r="L303" s="24" t="s">
        <v>15</v>
      </c>
      <c r="M303" s="23" t="s">
        <v>14</v>
      </c>
      <c r="N303" s="182"/>
      <c r="O303" s="24" t="s">
        <v>15</v>
      </c>
      <c r="P303" s="23" t="s">
        <v>14</v>
      </c>
      <c r="Q303" s="182"/>
      <c r="R303" s="24" t="s">
        <v>15</v>
      </c>
      <c r="S303" s="14"/>
    </row>
    <row r="304" spans="1:19" ht="21" hidden="1" customHeight="1" outlineLevel="1" x14ac:dyDescent="0.35">
      <c r="B304" s="67" t="s">
        <v>167</v>
      </c>
      <c r="C304" s="65"/>
      <c r="D304" s="16"/>
      <c r="E304" s="74" t="s">
        <v>164</v>
      </c>
      <c r="F304" s="74" t="s">
        <v>164</v>
      </c>
      <c r="G304" s="23" t="s">
        <v>14</v>
      </c>
      <c r="H304" s="182"/>
      <c r="I304" s="24" t="s">
        <v>15</v>
      </c>
      <c r="J304" s="23" t="s">
        <v>14</v>
      </c>
      <c r="K304" s="182"/>
      <c r="L304" s="24" t="s">
        <v>15</v>
      </c>
      <c r="M304" s="23" t="s">
        <v>14</v>
      </c>
      <c r="N304" s="182"/>
      <c r="O304" s="24" t="s">
        <v>15</v>
      </c>
      <c r="P304" s="23" t="s">
        <v>14</v>
      </c>
      <c r="Q304" s="182"/>
      <c r="R304" s="24" t="s">
        <v>15</v>
      </c>
      <c r="S304" s="14"/>
    </row>
    <row r="305" spans="2:19" ht="21" hidden="1" customHeight="1" outlineLevel="1" x14ac:dyDescent="0.35">
      <c r="B305" s="67" t="s">
        <v>168</v>
      </c>
      <c r="C305" s="65"/>
      <c r="D305" s="16"/>
      <c r="E305" s="74"/>
      <c r="F305" s="74"/>
      <c r="G305" s="16"/>
      <c r="H305" s="186"/>
      <c r="I305" s="2"/>
      <c r="J305" s="16"/>
      <c r="K305" s="186"/>
      <c r="L305" s="2"/>
      <c r="M305" s="16"/>
      <c r="N305" s="186"/>
      <c r="O305" s="2"/>
      <c r="P305" s="16"/>
      <c r="Q305" s="186"/>
      <c r="R305" s="2"/>
      <c r="S305" s="14"/>
    </row>
    <row r="306" spans="2:19" ht="21" hidden="1" customHeight="1" outlineLevel="1" x14ac:dyDescent="0.35">
      <c r="B306" s="67" t="s">
        <v>170</v>
      </c>
      <c r="C306" s="65"/>
      <c r="D306" s="16"/>
      <c r="E306" s="74"/>
      <c r="F306" s="74"/>
      <c r="G306" s="16"/>
      <c r="H306" s="186"/>
      <c r="I306" s="2"/>
      <c r="J306" s="16"/>
      <c r="K306" s="186"/>
      <c r="L306" s="2"/>
      <c r="M306" s="16"/>
      <c r="N306" s="186"/>
      <c r="O306" s="2"/>
      <c r="P306" s="16"/>
      <c r="Q306" s="186"/>
      <c r="R306" s="2"/>
      <c r="S306" s="14"/>
    </row>
    <row r="307" spans="2:19" ht="21" hidden="1" customHeight="1" outlineLevel="1" x14ac:dyDescent="0.35">
      <c r="B307" s="67" t="s">
        <v>169</v>
      </c>
      <c r="C307" s="65"/>
      <c r="D307" s="16"/>
      <c r="E307" s="81">
        <f>IF(MONTH(Q299)=MONTH(Q300),((YEAR(Q300)-YEAR(Q299))*12)-12+(12-MONTH(Q299))+MONTH(Q300)-1+(EOMONTH(Q299,0)-Q299+1)/DAY(EOMONTH(Q299,0))+(1-(EOMONTH(Q300,0)-Q300)/DAY(EOMONTH(Q300,0))),((YEAR(Q300)-YEAR(Q299))*12)-12+(12-MONTH(Q299))+MONTH(Q300)-1+(EOMONTH(Q299,0)-Q299+1)/DAY(EOMONTH(Q299,0))+(1-(EOMONTH(Q300,0)-Q300)/DAY(EOMONTH(Q300,0))))</f>
        <v>3.2258064516129004E-2</v>
      </c>
      <c r="F307" s="81">
        <f>ROUND(IF(AND(Q299&lt;&gt;"",Q300&lt;&gt;""),IF(E307&lt;=1,1,E307),0),2)</f>
        <v>0</v>
      </c>
      <c r="G307" s="16"/>
      <c r="H307" s="186"/>
      <c r="I307" s="2"/>
      <c r="J307" s="16"/>
      <c r="K307" s="186"/>
      <c r="L307" s="2"/>
      <c r="M307" s="16"/>
      <c r="N307" s="186"/>
      <c r="O307" s="2"/>
      <c r="P307" s="16"/>
      <c r="Q307" s="186"/>
      <c r="R307" s="2"/>
      <c r="S307" s="14"/>
    </row>
    <row r="308" spans="2:19" ht="21" hidden="1" customHeight="1" outlineLevel="1" x14ac:dyDescent="0.35">
      <c r="B308" s="67" t="s">
        <v>171</v>
      </c>
      <c r="C308" s="65"/>
      <c r="D308" s="16"/>
      <c r="E308" s="74">
        <f>IF(MONTH(N299)=MONTH(N300),((YEAR(N300)-YEAR(N299))*12)-12+(12-MONTH(N299))+MONTH(N300)-1+(EOMONTH(N299,0)-N299+1)/DAY(EOMONTH(N299,0))+(1-(EOMONTH(N300,0)-N300)/DAY(EOMONTH(N300,0))),((YEAR(N300)-YEAR(N299))*12)-12+(12-MONTH(N299))+MONTH(N300)-1+(EOMONTH(N299,0)-N299+1)/DAY(EOMONTH(N299,0))+(1-(EOMONTH(N300,0)-N300)/DAY(EOMONTH(N300,0))))</f>
        <v>3.2258064516129004E-2</v>
      </c>
      <c r="F308" s="74">
        <f>ROUND(IF(AND(N299&lt;&gt;"",N300&lt;&gt;""),IF(E308&lt;=1,1,E308),0),2)</f>
        <v>0</v>
      </c>
      <c r="G308" s="16"/>
      <c r="H308" s="186"/>
      <c r="I308" s="2"/>
      <c r="J308" s="16"/>
      <c r="K308" s="186"/>
      <c r="L308" s="2"/>
      <c r="M308" s="16"/>
      <c r="N308" s="186"/>
      <c r="O308" s="2"/>
      <c r="P308" s="16"/>
      <c r="Q308" s="186"/>
      <c r="R308" s="2"/>
      <c r="S308" s="14"/>
    </row>
    <row r="309" spans="2:19" ht="21" hidden="1" customHeight="1" outlineLevel="1" x14ac:dyDescent="0.35">
      <c r="B309" s="67" t="s">
        <v>113</v>
      </c>
      <c r="C309" s="65"/>
      <c r="D309" s="83"/>
      <c r="E309" s="74">
        <f>IF(MONTH(K299)=MONTH(K300),((YEAR(K300)-YEAR(K299))*12)-12+(12-MONTH(K299))+MONTH(K300)-1+(EOMONTH(K299,0)-K299+1)/DAY(EOMONTH(K299,0))+(1-(EOMONTH(K300,0)-K300)/DAY(EOMONTH(K300,0))),((YEAR(K300)-YEAR(K299))*12)-12+(12-MONTH(K299))+MONTH(K300)-1+(EOMONTH(K299,0)-K299+1)/DAY(EOMONTH(K299,0))+(1-(EOMONTH(K300,0)-K300)/DAY(EOMONTH(K300,0))))</f>
        <v>3.2258064516129004E-2</v>
      </c>
      <c r="F309" s="74">
        <f>ROUND(IF(AND(K299&lt;&gt;"",K300&lt;&gt;""),IF(E309&lt;=1,1,E309),0),2)</f>
        <v>0</v>
      </c>
      <c r="G309" s="79" t="s">
        <v>102</v>
      </c>
      <c r="H309" s="185"/>
      <c r="I309" s="2"/>
      <c r="J309" s="2"/>
      <c r="K309" s="185"/>
      <c r="L309" s="2"/>
      <c r="M309" s="2"/>
      <c r="N309" s="185"/>
      <c r="O309" s="2"/>
      <c r="P309" s="2"/>
      <c r="Q309" s="185"/>
      <c r="R309" s="2"/>
      <c r="S309" s="14"/>
    </row>
    <row r="310" spans="2:19" ht="13.15" hidden="1" customHeight="1" outlineLevel="1" x14ac:dyDescent="0.35">
      <c r="B310" s="67"/>
      <c r="C310" s="65"/>
      <c r="D310" s="16"/>
      <c r="E310" s="74" t="s">
        <v>164</v>
      </c>
      <c r="F310" s="74" t="s">
        <v>164</v>
      </c>
      <c r="G310" s="23"/>
      <c r="H310" s="26"/>
      <c r="I310" s="2"/>
      <c r="J310" s="23"/>
      <c r="K310" s="26"/>
      <c r="L310" s="2"/>
      <c r="M310" s="23"/>
      <c r="N310" s="26"/>
      <c r="O310" s="2"/>
      <c r="P310" s="23"/>
      <c r="Q310" s="26"/>
      <c r="R310" s="2"/>
      <c r="S310" s="14"/>
    </row>
    <row r="311" spans="2:19" ht="21" hidden="1" customHeight="1" outlineLevel="1" x14ac:dyDescent="0.35">
      <c r="B311" s="67" t="s">
        <v>9</v>
      </c>
      <c r="C311" s="65"/>
      <c r="D311" s="16"/>
      <c r="E311" s="74"/>
      <c r="F311" s="74"/>
      <c r="G311" s="23"/>
      <c r="H311" s="241">
        <f>IFERROR(SUM(H305:H309)-H303-H304+H302,0)</f>
        <v>0</v>
      </c>
      <c r="I311" s="2"/>
      <c r="J311" s="61"/>
      <c r="K311" s="241">
        <f>IFERROR(SUM(K305:K309)-K303-K304+K302,0)</f>
        <v>0</v>
      </c>
      <c r="L311" s="2"/>
      <c r="M311" s="61"/>
      <c r="N311" s="241">
        <f>IFERROR(SUM(N305:N309)-N303-N304+N302,0)</f>
        <v>0</v>
      </c>
      <c r="O311" s="2"/>
      <c r="P311" s="61"/>
      <c r="Q311" s="241">
        <f>IFERROR(SUM(Q305:Q309)-Q303-Q304+Q302,0)</f>
        <v>0</v>
      </c>
      <c r="R311" s="2"/>
      <c r="S311" s="14"/>
    </row>
    <row r="312" spans="2:19" ht="21" hidden="1" customHeight="1" outlineLevel="1" x14ac:dyDescent="0.35">
      <c r="B312" s="67" t="s">
        <v>178</v>
      </c>
      <c r="C312" s="65"/>
      <c r="D312" s="16"/>
      <c r="E312" s="74"/>
      <c r="F312" s="74"/>
      <c r="G312" s="23"/>
      <c r="H312" s="52"/>
      <c r="I312" s="2"/>
      <c r="J312" s="23"/>
      <c r="K312" s="52"/>
      <c r="L312" s="2"/>
      <c r="M312" s="23"/>
      <c r="N312" s="52"/>
      <c r="O312" s="2"/>
      <c r="P312" s="23"/>
      <c r="Q312" s="52"/>
      <c r="R312" s="2"/>
      <c r="S312" s="14"/>
    </row>
    <row r="313" spans="2:19" ht="21" hidden="1" customHeight="1" outlineLevel="1" x14ac:dyDescent="0.35">
      <c r="B313" s="67" t="s">
        <v>187</v>
      </c>
      <c r="C313" s="65"/>
      <c r="D313" s="16"/>
      <c r="E313" s="74"/>
      <c r="F313" s="74"/>
      <c r="G313" s="23"/>
      <c r="H313" s="234">
        <f>ROUND(IFERROR(H311*H312,0),2)</f>
        <v>0</v>
      </c>
      <c r="J313" s="242"/>
      <c r="K313" s="234">
        <f>ROUND(IFERROR(K311*K312,0),2)</f>
        <v>0</v>
      </c>
      <c r="M313" s="242"/>
      <c r="N313" s="234">
        <f>ROUND(IFERROR(N311*N312,0),2)</f>
        <v>0</v>
      </c>
      <c r="P313" s="242"/>
      <c r="Q313" s="234">
        <f>ROUND(IFERROR(Q311*Q312,0),2)</f>
        <v>0</v>
      </c>
      <c r="R313" s="2"/>
      <c r="S313" s="14"/>
    </row>
    <row r="314" spans="2:19" ht="10.15" hidden="1" customHeight="1" outlineLevel="1" x14ac:dyDescent="0.35">
      <c r="B314" s="67"/>
      <c r="C314" s="65"/>
      <c r="D314" s="16"/>
      <c r="E314" s="74"/>
      <c r="F314" s="74"/>
      <c r="G314" s="23"/>
      <c r="H314" s="26"/>
      <c r="I314" s="2"/>
      <c r="J314" s="23"/>
      <c r="K314" s="26"/>
      <c r="L314" s="2"/>
      <c r="M314" s="23"/>
      <c r="N314" s="26"/>
      <c r="O314" s="2"/>
      <c r="P314" s="23"/>
      <c r="Q314" s="26"/>
      <c r="R314" s="2"/>
      <c r="S314" s="14"/>
    </row>
    <row r="315" spans="2:19" ht="21" hidden="1" customHeight="1" outlineLevel="1" x14ac:dyDescent="0.35">
      <c r="B315" s="67" t="s">
        <v>180</v>
      </c>
      <c r="C315" s="65"/>
      <c r="D315" s="16"/>
      <c r="E315" s="74"/>
      <c r="F315" s="74"/>
      <c r="G315" s="23"/>
      <c r="H315" s="188"/>
      <c r="I315" s="2"/>
      <c r="J315" s="23"/>
      <c r="K315" s="188"/>
      <c r="L315" s="2"/>
      <c r="M315" s="23"/>
      <c r="N315" s="188"/>
      <c r="O315" s="2"/>
      <c r="P315" s="23"/>
      <c r="Q315" s="188"/>
      <c r="R315" s="2"/>
      <c r="S315" s="14"/>
    </row>
    <row r="316" spans="2:19" ht="6.65" hidden="1" customHeight="1" outlineLevel="1" x14ac:dyDescent="0.35">
      <c r="B316" s="67"/>
      <c r="C316" s="65"/>
      <c r="D316" s="16"/>
      <c r="E316" s="74"/>
      <c r="F316" s="74"/>
      <c r="G316" s="23"/>
      <c r="H316" s="26"/>
      <c r="I316" s="2"/>
      <c r="J316" s="23"/>
      <c r="K316" s="26"/>
      <c r="L316" s="2"/>
      <c r="M316" s="23"/>
      <c r="N316" s="26"/>
      <c r="O316" s="2"/>
      <c r="P316" s="23"/>
      <c r="Q316" s="26"/>
      <c r="R316" s="2"/>
      <c r="S316" s="14"/>
    </row>
    <row r="317" spans="2:19" ht="21" hidden="1" customHeight="1" outlineLevel="1" x14ac:dyDescent="0.35">
      <c r="B317" s="68"/>
      <c r="C317" s="66"/>
      <c r="D317" s="77" t="s">
        <v>172</v>
      </c>
      <c r="E317" s="74" t="s">
        <v>164</v>
      </c>
      <c r="F317" s="74" t="s">
        <v>164</v>
      </c>
      <c r="G317" s="61"/>
      <c r="H317" s="234">
        <f>IFERROR(H313+H315,0)</f>
        <v>0</v>
      </c>
      <c r="J317" s="242"/>
      <c r="K317" s="234">
        <f>IFERROR(K313+K315,0)</f>
        <v>0</v>
      </c>
      <c r="M317" s="242"/>
      <c r="N317" s="234">
        <f>IFERROR(N313+N315,0)</f>
        <v>0</v>
      </c>
      <c r="P317" s="242"/>
      <c r="Q317" s="234">
        <f>IFERROR(Q313+Q315,0)</f>
        <v>0</v>
      </c>
      <c r="R317" s="2"/>
      <c r="S317" s="14"/>
    </row>
    <row r="318" spans="2:19" ht="21" hidden="1" customHeight="1" outlineLevel="1" x14ac:dyDescent="0.35">
      <c r="B318" s="68"/>
      <c r="C318" s="66"/>
      <c r="D318" s="71" t="s">
        <v>173</v>
      </c>
      <c r="E318" s="74">
        <f>IF(MONTH(H299)=MONTH(H300),((YEAR(H300)-YEAR(H299))*12)-12+(12-MONTH(H299))+MONTH(H300)-1+(EOMONTH(H299,0)-H299+1)/DAY(EOMONTH(H299,0))+(1-(EOMONTH(H300,0)-H300)/DAY(EOMONTH(H300,0))),((YEAR(H300)-YEAR(H299))*12)-12+(12-MONTH(H299))+MONTH(H300)-1+(EOMONTH(H299,0)-H299+1)/DAY(EOMONTH(H299,0))+(1-(EOMONTH(H300,0)-H300)/DAY(EOMONTH(H300,0))))</f>
        <v>3.2258064516129004E-2</v>
      </c>
      <c r="F318" s="74">
        <f>ROUND(IF(AND(H299&lt;&gt;"",H300&lt;&gt;""),IF(E318&lt;=1,1,E318),0),2)</f>
        <v>0</v>
      </c>
      <c r="G318" s="16"/>
      <c r="H318" s="234">
        <f>ROUND(IFERROR(H317/F318,0),2)</f>
        <v>0</v>
      </c>
      <c r="J318" s="242"/>
      <c r="K318" s="234">
        <f>ROUND(IFERROR(K317/F309,0),2)</f>
        <v>0</v>
      </c>
      <c r="M318" s="242"/>
      <c r="N318" s="234">
        <f>ROUND(IFERROR(N317/F308,0),2)</f>
        <v>0</v>
      </c>
      <c r="P318" s="242"/>
      <c r="Q318" s="234">
        <f>ROUND(IFERROR(Q317/F307,0),2)</f>
        <v>0</v>
      </c>
      <c r="R318" s="2"/>
      <c r="S318" s="14"/>
    </row>
    <row r="319" spans="2:19" ht="8.25" hidden="1" customHeight="1" outlineLevel="1" thickBot="1" x14ac:dyDescent="0.4">
      <c r="B319" s="17"/>
      <c r="C319" s="18"/>
      <c r="D319" s="18"/>
      <c r="E319" s="18"/>
      <c r="F319" s="18"/>
      <c r="G319" s="18"/>
      <c r="H319" s="18"/>
      <c r="I319" s="18"/>
      <c r="J319" s="18"/>
      <c r="K319" s="18"/>
      <c r="L319" s="18"/>
      <c r="M319" s="18"/>
      <c r="N319" s="18"/>
      <c r="O319" s="18"/>
      <c r="P319" s="18"/>
      <c r="Q319" s="18"/>
      <c r="R319" s="18"/>
      <c r="S319" s="19"/>
    </row>
    <row r="320" spans="2:19" ht="13.9" hidden="1" customHeight="1" outlineLevel="1" thickBot="1" x14ac:dyDescent="0.4">
      <c r="B320" s="3"/>
      <c r="E320" s="20"/>
      <c r="F320" s="20"/>
      <c r="I320" s="20"/>
      <c r="J320" s="20"/>
      <c r="K320" s="20"/>
      <c r="L320" s="20"/>
      <c r="M320" s="20"/>
      <c r="N320" s="20"/>
      <c r="O320" s="20"/>
      <c r="P320" s="20"/>
      <c r="Q320" s="20"/>
      <c r="R320" s="20"/>
    </row>
    <row r="321" spans="1:19" ht="21" customHeight="1" collapsed="1" thickBot="1" x14ac:dyDescent="0.4">
      <c r="A321" s="2"/>
      <c r="B321" s="101"/>
      <c r="C321" s="64" t="s">
        <v>184</v>
      </c>
      <c r="D321" s="31"/>
      <c r="E321" s="31"/>
      <c r="F321" s="31"/>
      <c r="G321" s="249" t="str">
        <f>IF(OR(SAM!E392=0,SAM!E392=""),"",SAM!E392)</f>
        <v/>
      </c>
      <c r="H321" s="249"/>
      <c r="I321" s="249"/>
      <c r="J321" s="249"/>
      <c r="K321" s="249"/>
      <c r="L321" s="249"/>
      <c r="M321" s="8"/>
      <c r="N321" s="8"/>
      <c r="O321" s="8"/>
      <c r="P321" s="8"/>
      <c r="Q321" s="8"/>
      <c r="R321" s="8"/>
      <c r="S321" s="10"/>
    </row>
    <row r="322" spans="1:19" ht="6.75" hidden="1" customHeight="1" outlineLevel="1" x14ac:dyDescent="0.35">
      <c r="B322" s="21"/>
      <c r="C322" s="20"/>
      <c r="D322" s="20"/>
      <c r="E322" s="20"/>
      <c r="F322" s="20"/>
      <c r="G322" s="20"/>
      <c r="H322" s="20"/>
      <c r="I322" s="20"/>
      <c r="J322" s="20"/>
      <c r="K322" s="20"/>
      <c r="L322" s="20"/>
      <c r="M322" s="20"/>
      <c r="N322" s="20"/>
      <c r="O322" s="20"/>
      <c r="P322" s="20"/>
      <c r="Q322" s="20"/>
      <c r="R322" s="20"/>
      <c r="S322" s="22"/>
    </row>
    <row r="323" spans="1:19" ht="21" hidden="1" customHeight="1" outlineLevel="1" x14ac:dyDescent="0.35">
      <c r="B323" s="13"/>
      <c r="D323" s="71" t="s">
        <v>162</v>
      </c>
      <c r="G323" s="80" t="s">
        <v>102</v>
      </c>
      <c r="H323" s="82"/>
      <c r="I323" s="80" t="s">
        <v>102</v>
      </c>
      <c r="J323" s="80" t="s">
        <v>102</v>
      </c>
      <c r="K323" s="82"/>
      <c r="L323" s="80" t="s">
        <v>102</v>
      </c>
      <c r="M323" s="80" t="s">
        <v>102</v>
      </c>
      <c r="N323" s="82"/>
      <c r="O323" s="80" t="s">
        <v>102</v>
      </c>
      <c r="P323" s="80" t="s">
        <v>102</v>
      </c>
      <c r="Q323" s="82"/>
      <c r="R323" s="80" t="s">
        <v>102</v>
      </c>
      <c r="S323" s="14"/>
    </row>
    <row r="324" spans="1:19" ht="6.75" hidden="1" customHeight="1" outlineLevel="1" x14ac:dyDescent="0.35">
      <c r="B324" s="13"/>
      <c r="H324" s="74"/>
      <c r="K324" s="74"/>
      <c r="N324" s="74"/>
      <c r="Q324" s="74"/>
      <c r="S324" s="14"/>
    </row>
    <row r="325" spans="1:19" ht="21" hidden="1" customHeight="1" outlineLevel="1" x14ac:dyDescent="0.35">
      <c r="B325" s="13"/>
      <c r="D325" s="71" t="s">
        <v>163</v>
      </c>
      <c r="E325" s="74" t="s">
        <v>164</v>
      </c>
      <c r="F325" s="74" t="s">
        <v>164</v>
      </c>
      <c r="G325" s="72"/>
      <c r="H325" s="69"/>
      <c r="J325" s="72"/>
      <c r="K325" s="69"/>
      <c r="M325" s="72"/>
      <c r="N325" s="69"/>
      <c r="P325" s="72"/>
      <c r="Q325" s="69"/>
      <c r="S325" s="14"/>
    </row>
    <row r="326" spans="1:19" ht="21" hidden="1" customHeight="1" outlineLevel="1" x14ac:dyDescent="0.35">
      <c r="B326" s="13"/>
      <c r="D326" s="71" t="s">
        <v>165</v>
      </c>
      <c r="E326" s="74" t="s">
        <v>164</v>
      </c>
      <c r="F326" s="74" t="s">
        <v>164</v>
      </c>
      <c r="G326" s="72"/>
      <c r="H326" s="70"/>
      <c r="J326" s="72"/>
      <c r="K326" s="70"/>
      <c r="M326" s="72"/>
      <c r="N326" s="70"/>
      <c r="P326" s="72"/>
      <c r="Q326" s="70"/>
      <c r="S326" s="14"/>
    </row>
    <row r="327" spans="1:19" ht="6.75" hidden="1" customHeight="1" outlineLevel="1" x14ac:dyDescent="0.35">
      <c r="B327" s="13"/>
      <c r="E327" s="74" t="s">
        <v>164</v>
      </c>
      <c r="F327" s="74" t="s">
        <v>164</v>
      </c>
      <c r="S327" s="14"/>
    </row>
    <row r="328" spans="1:19" ht="21" hidden="1" customHeight="1" outlineLevel="1" x14ac:dyDescent="0.35">
      <c r="B328" s="67" t="s">
        <v>185</v>
      </c>
      <c r="C328" s="65"/>
      <c r="D328" s="16"/>
      <c r="E328" s="74" t="s">
        <v>164</v>
      </c>
      <c r="F328" s="74" t="s">
        <v>164</v>
      </c>
      <c r="G328" s="16"/>
      <c r="H328" s="184"/>
      <c r="I328" s="2"/>
      <c r="J328" s="16"/>
      <c r="K328" s="184"/>
      <c r="L328" s="2"/>
      <c r="M328" s="16"/>
      <c r="N328" s="184"/>
      <c r="O328" s="2"/>
      <c r="P328" s="16"/>
      <c r="Q328" s="184"/>
      <c r="R328" s="2"/>
      <c r="S328" s="14"/>
    </row>
    <row r="329" spans="1:19" ht="21" hidden="1" customHeight="1" outlineLevel="1" x14ac:dyDescent="0.35">
      <c r="B329" s="67" t="s">
        <v>186</v>
      </c>
      <c r="C329" s="65"/>
      <c r="D329" s="16"/>
      <c r="E329" s="74" t="s">
        <v>164</v>
      </c>
      <c r="F329" s="74" t="s">
        <v>164</v>
      </c>
      <c r="G329" s="23" t="s">
        <v>14</v>
      </c>
      <c r="H329" s="182"/>
      <c r="I329" s="24" t="s">
        <v>15</v>
      </c>
      <c r="J329" s="23" t="s">
        <v>14</v>
      </c>
      <c r="K329" s="182"/>
      <c r="L329" s="24" t="s">
        <v>15</v>
      </c>
      <c r="M329" s="23" t="s">
        <v>14</v>
      </c>
      <c r="N329" s="182"/>
      <c r="O329" s="24" t="s">
        <v>15</v>
      </c>
      <c r="P329" s="23" t="s">
        <v>14</v>
      </c>
      <c r="Q329" s="182"/>
      <c r="R329" s="24" t="s">
        <v>15</v>
      </c>
      <c r="S329" s="14"/>
    </row>
    <row r="330" spans="1:19" ht="21" hidden="1" customHeight="1" outlineLevel="1" x14ac:dyDescent="0.35">
      <c r="B330" s="67" t="s">
        <v>167</v>
      </c>
      <c r="C330" s="65"/>
      <c r="D330" s="16"/>
      <c r="E330" s="74" t="s">
        <v>164</v>
      </c>
      <c r="F330" s="74" t="s">
        <v>164</v>
      </c>
      <c r="G330" s="23" t="s">
        <v>14</v>
      </c>
      <c r="H330" s="182"/>
      <c r="I330" s="24" t="s">
        <v>15</v>
      </c>
      <c r="J330" s="23" t="s">
        <v>14</v>
      </c>
      <c r="K330" s="182"/>
      <c r="L330" s="24" t="s">
        <v>15</v>
      </c>
      <c r="M330" s="23" t="s">
        <v>14</v>
      </c>
      <c r="N330" s="182"/>
      <c r="O330" s="24" t="s">
        <v>15</v>
      </c>
      <c r="P330" s="23" t="s">
        <v>14</v>
      </c>
      <c r="Q330" s="182"/>
      <c r="R330" s="24" t="s">
        <v>15</v>
      </c>
      <c r="S330" s="14"/>
    </row>
    <row r="331" spans="1:19" ht="21" hidden="1" customHeight="1" outlineLevel="1" x14ac:dyDescent="0.35">
      <c r="B331" s="67" t="s">
        <v>168</v>
      </c>
      <c r="C331" s="65"/>
      <c r="D331" s="16"/>
      <c r="E331" s="74"/>
      <c r="F331" s="74"/>
      <c r="G331" s="16"/>
      <c r="H331" s="186"/>
      <c r="I331" s="2"/>
      <c r="J331" s="16"/>
      <c r="K331" s="186"/>
      <c r="L331" s="2"/>
      <c r="M331" s="16"/>
      <c r="N331" s="186"/>
      <c r="O331" s="2"/>
      <c r="P331" s="16"/>
      <c r="Q331" s="186"/>
      <c r="R331" s="2"/>
      <c r="S331" s="14"/>
    </row>
    <row r="332" spans="1:19" ht="21" hidden="1" customHeight="1" outlineLevel="1" x14ac:dyDescent="0.35">
      <c r="B332" s="67" t="s">
        <v>170</v>
      </c>
      <c r="C332" s="65"/>
      <c r="D332" s="16"/>
      <c r="E332" s="74"/>
      <c r="F332" s="74"/>
      <c r="G332" s="16"/>
      <c r="H332" s="186"/>
      <c r="I332" s="2"/>
      <c r="J332" s="16"/>
      <c r="K332" s="186"/>
      <c r="L332" s="2"/>
      <c r="M332" s="16"/>
      <c r="N332" s="186"/>
      <c r="O332" s="2"/>
      <c r="P332" s="16"/>
      <c r="Q332" s="186"/>
      <c r="R332" s="2"/>
      <c r="S332" s="14"/>
    </row>
    <row r="333" spans="1:19" ht="21" hidden="1" customHeight="1" outlineLevel="1" x14ac:dyDescent="0.35">
      <c r="B333" s="67" t="s">
        <v>169</v>
      </c>
      <c r="C333" s="65"/>
      <c r="D333" s="16"/>
      <c r="E333" s="81">
        <f>IF(MONTH(Q325)=MONTH(Q326),((YEAR(Q326)-YEAR(Q325))*12)-12+(12-MONTH(Q325))+MONTH(Q326)-1+(EOMONTH(Q325,0)-Q325+1)/DAY(EOMONTH(Q325,0))+(1-(EOMONTH(Q326,0)-Q326)/DAY(EOMONTH(Q326,0))),((YEAR(Q326)-YEAR(Q325))*12)-12+(12-MONTH(Q325))+MONTH(Q326)-1+(EOMONTH(Q325,0)-Q325+1)/DAY(EOMONTH(Q325,0))+(1-(EOMONTH(Q326,0)-Q326)/DAY(EOMONTH(Q326,0))))</f>
        <v>3.2258064516129004E-2</v>
      </c>
      <c r="F333" s="81">
        <f>ROUND(IF(AND(Q325&lt;&gt;"",Q326&lt;&gt;""),IF(E333&lt;=1,1,E333),0),2)</f>
        <v>0</v>
      </c>
      <c r="G333" s="16"/>
      <c r="H333" s="186"/>
      <c r="I333" s="2"/>
      <c r="J333" s="16"/>
      <c r="K333" s="186"/>
      <c r="L333" s="2"/>
      <c r="M333" s="16"/>
      <c r="N333" s="186"/>
      <c r="O333" s="2"/>
      <c r="P333" s="16"/>
      <c r="Q333" s="186"/>
      <c r="R333" s="2"/>
      <c r="S333" s="14"/>
    </row>
    <row r="334" spans="1:19" ht="21" hidden="1" customHeight="1" outlineLevel="1" x14ac:dyDescent="0.35">
      <c r="B334" s="67" t="s">
        <v>171</v>
      </c>
      <c r="C334" s="65"/>
      <c r="D334" s="16"/>
      <c r="E334" s="74">
        <f>IF(MONTH(N325)=MONTH(N326),((YEAR(N326)-YEAR(N325))*12)-12+(12-MONTH(N325))+MONTH(N326)-1+(EOMONTH(N325,0)-N325+1)/DAY(EOMONTH(N325,0))+(1-(EOMONTH(N326,0)-N326)/DAY(EOMONTH(N326,0))),((YEAR(N326)-YEAR(N325))*12)-12+(12-MONTH(N325))+MONTH(N326)-1+(EOMONTH(N325,0)-N325+1)/DAY(EOMONTH(N325,0))+(1-(EOMONTH(N326,0)-N326)/DAY(EOMONTH(N326,0))))</f>
        <v>3.2258064516129004E-2</v>
      </c>
      <c r="F334" s="74">
        <f>ROUND(IF(AND(N325&lt;&gt;"",N326&lt;&gt;""),IF(E334&lt;=1,1,E334),0),2)</f>
        <v>0</v>
      </c>
      <c r="G334" s="16"/>
      <c r="H334" s="186"/>
      <c r="I334" s="2"/>
      <c r="J334" s="16"/>
      <c r="K334" s="186"/>
      <c r="L334" s="2"/>
      <c r="M334" s="16"/>
      <c r="N334" s="186"/>
      <c r="O334" s="2"/>
      <c r="P334" s="16"/>
      <c r="Q334" s="186"/>
      <c r="R334" s="2"/>
      <c r="S334" s="14"/>
    </row>
    <row r="335" spans="1:19" ht="21" hidden="1" customHeight="1" outlineLevel="1" x14ac:dyDescent="0.35">
      <c r="B335" s="67" t="s">
        <v>113</v>
      </c>
      <c r="C335" s="65"/>
      <c r="D335" s="83"/>
      <c r="E335" s="74">
        <f>IF(MONTH(K325)=MONTH(K326),((YEAR(K326)-YEAR(K325))*12)-12+(12-MONTH(K325))+MONTH(K326)-1+(EOMONTH(K325,0)-K325+1)/DAY(EOMONTH(K325,0))+(1-(EOMONTH(K326,0)-K326)/DAY(EOMONTH(K326,0))),((YEAR(K326)-YEAR(K325))*12)-12+(12-MONTH(K325))+MONTH(K326)-1+(EOMONTH(K325,0)-K325+1)/DAY(EOMONTH(K325,0))+(1-(EOMONTH(K326,0)-K326)/DAY(EOMONTH(K326,0))))</f>
        <v>3.2258064516129004E-2</v>
      </c>
      <c r="F335" s="74">
        <f>ROUND(IF(AND(K325&lt;&gt;"",K326&lt;&gt;""),IF(E335&lt;=1,1,E335),0),2)</f>
        <v>0</v>
      </c>
      <c r="G335" s="79" t="s">
        <v>102</v>
      </c>
      <c r="H335" s="185"/>
      <c r="I335" s="2"/>
      <c r="J335" s="2"/>
      <c r="K335" s="185"/>
      <c r="L335" s="2"/>
      <c r="M335" s="2"/>
      <c r="N335" s="185"/>
      <c r="O335" s="2"/>
      <c r="P335" s="2"/>
      <c r="Q335" s="185"/>
      <c r="R335" s="2"/>
      <c r="S335" s="14"/>
    </row>
    <row r="336" spans="1:19" ht="13.15" hidden="1" customHeight="1" outlineLevel="1" x14ac:dyDescent="0.35">
      <c r="B336" s="67"/>
      <c r="C336" s="65"/>
      <c r="D336" s="16"/>
      <c r="E336" s="74" t="s">
        <v>164</v>
      </c>
      <c r="F336" s="74" t="s">
        <v>164</v>
      </c>
      <c r="G336" s="23"/>
      <c r="H336" s="26"/>
      <c r="I336" s="2"/>
      <c r="J336" s="23"/>
      <c r="K336" s="26"/>
      <c r="L336" s="2"/>
      <c r="M336" s="23"/>
      <c r="N336" s="26"/>
      <c r="O336" s="2"/>
      <c r="P336" s="23"/>
      <c r="Q336" s="26"/>
      <c r="R336" s="2"/>
      <c r="S336" s="14"/>
    </row>
    <row r="337" spans="1:19" ht="21" hidden="1" customHeight="1" outlineLevel="1" x14ac:dyDescent="0.35">
      <c r="B337" s="67" t="s">
        <v>9</v>
      </c>
      <c r="C337" s="65"/>
      <c r="D337" s="16"/>
      <c r="E337" s="74"/>
      <c r="F337" s="74"/>
      <c r="G337" s="23"/>
      <c r="H337" s="241">
        <f>IFERROR(SUM(H331:H335)-H329-H330+H328,0)</f>
        <v>0</v>
      </c>
      <c r="I337" s="2"/>
      <c r="J337" s="61"/>
      <c r="K337" s="241">
        <f>IFERROR(SUM(K331:K335)-K329-K330+K328,0)</f>
        <v>0</v>
      </c>
      <c r="L337" s="2"/>
      <c r="M337" s="61"/>
      <c r="N337" s="241">
        <f>IFERROR(SUM(N331:N335)-N329-N330+N328,0)</f>
        <v>0</v>
      </c>
      <c r="O337" s="2"/>
      <c r="P337" s="61"/>
      <c r="Q337" s="241">
        <f>IFERROR(SUM(Q331:Q335)-Q329-Q330+Q328,0)</f>
        <v>0</v>
      </c>
      <c r="R337" s="2"/>
      <c r="S337" s="14"/>
    </row>
    <row r="338" spans="1:19" ht="21" hidden="1" customHeight="1" outlineLevel="1" x14ac:dyDescent="0.35">
      <c r="B338" s="67" t="s">
        <v>178</v>
      </c>
      <c r="C338" s="65"/>
      <c r="D338" s="16"/>
      <c r="E338" s="74"/>
      <c r="F338" s="74"/>
      <c r="G338" s="23"/>
      <c r="H338" s="52"/>
      <c r="I338" s="2"/>
      <c r="J338" s="23"/>
      <c r="K338" s="52"/>
      <c r="L338" s="2"/>
      <c r="M338" s="23"/>
      <c r="N338" s="52"/>
      <c r="O338" s="2"/>
      <c r="P338" s="23"/>
      <c r="Q338" s="52"/>
      <c r="R338" s="2"/>
      <c r="S338" s="14"/>
    </row>
    <row r="339" spans="1:19" ht="21" hidden="1" customHeight="1" outlineLevel="1" x14ac:dyDescent="0.35">
      <c r="B339" s="67" t="s">
        <v>187</v>
      </c>
      <c r="C339" s="65"/>
      <c r="D339" s="16"/>
      <c r="E339" s="74"/>
      <c r="F339" s="74"/>
      <c r="G339" s="23"/>
      <c r="H339" s="234">
        <f>ROUND(IFERROR(H337*H338,0),2)</f>
        <v>0</v>
      </c>
      <c r="J339" s="242"/>
      <c r="K339" s="234">
        <f>ROUND(IFERROR(K337*K338,0),2)</f>
        <v>0</v>
      </c>
      <c r="M339" s="242"/>
      <c r="N339" s="234">
        <f>ROUND(IFERROR(N337*N338,0),2)</f>
        <v>0</v>
      </c>
      <c r="P339" s="242"/>
      <c r="Q339" s="234">
        <f>ROUND(IFERROR(Q337*Q338,0),2)</f>
        <v>0</v>
      </c>
      <c r="R339" s="2"/>
      <c r="S339" s="14"/>
    </row>
    <row r="340" spans="1:19" ht="10.15" hidden="1" customHeight="1" outlineLevel="1" x14ac:dyDescent="0.35">
      <c r="B340" s="67"/>
      <c r="C340" s="65"/>
      <c r="D340" s="16"/>
      <c r="E340" s="74"/>
      <c r="F340" s="74"/>
      <c r="G340" s="23"/>
      <c r="H340" s="26"/>
      <c r="I340" s="2"/>
      <c r="J340" s="23"/>
      <c r="K340" s="26"/>
      <c r="L340" s="2"/>
      <c r="M340" s="23"/>
      <c r="N340" s="26"/>
      <c r="O340" s="2"/>
      <c r="P340" s="23"/>
      <c r="Q340" s="26"/>
      <c r="R340" s="2"/>
      <c r="S340" s="14"/>
    </row>
    <row r="341" spans="1:19" ht="21" hidden="1" customHeight="1" outlineLevel="1" x14ac:dyDescent="0.35">
      <c r="B341" s="67" t="s">
        <v>180</v>
      </c>
      <c r="C341" s="65"/>
      <c r="D341" s="16"/>
      <c r="E341" s="74"/>
      <c r="F341" s="74"/>
      <c r="G341" s="23"/>
      <c r="H341" s="188"/>
      <c r="I341" s="2"/>
      <c r="J341" s="23"/>
      <c r="K341" s="188"/>
      <c r="L341" s="2"/>
      <c r="M341" s="23"/>
      <c r="N341" s="188"/>
      <c r="O341" s="2"/>
      <c r="P341" s="23"/>
      <c r="Q341" s="188"/>
      <c r="R341" s="2"/>
      <c r="S341" s="14"/>
    </row>
    <row r="342" spans="1:19" ht="6.65" hidden="1" customHeight="1" outlineLevel="1" x14ac:dyDescent="0.35">
      <c r="B342" s="67"/>
      <c r="C342" s="65"/>
      <c r="D342" s="16"/>
      <c r="E342" s="74"/>
      <c r="F342" s="74"/>
      <c r="G342" s="23"/>
      <c r="H342" s="26"/>
      <c r="I342" s="2"/>
      <c r="J342" s="23"/>
      <c r="K342" s="26"/>
      <c r="L342" s="2"/>
      <c r="M342" s="23"/>
      <c r="N342" s="26"/>
      <c r="O342" s="2"/>
      <c r="P342" s="23"/>
      <c r="Q342" s="26"/>
      <c r="R342" s="2"/>
      <c r="S342" s="14"/>
    </row>
    <row r="343" spans="1:19" ht="21" hidden="1" customHeight="1" outlineLevel="1" x14ac:dyDescent="0.35">
      <c r="B343" s="68"/>
      <c r="C343" s="66"/>
      <c r="D343" s="77" t="s">
        <v>172</v>
      </c>
      <c r="E343" s="74" t="s">
        <v>164</v>
      </c>
      <c r="F343" s="74" t="s">
        <v>164</v>
      </c>
      <c r="G343" s="61"/>
      <c r="H343" s="234">
        <f>IFERROR(H339+H341,0)</f>
        <v>0</v>
      </c>
      <c r="J343" s="242"/>
      <c r="K343" s="234">
        <f>IFERROR(K339+K341,0)</f>
        <v>0</v>
      </c>
      <c r="M343" s="242"/>
      <c r="N343" s="234">
        <f>IFERROR(N339+N341,0)</f>
        <v>0</v>
      </c>
      <c r="P343" s="242"/>
      <c r="Q343" s="234">
        <f>IFERROR(Q339+Q341,0)</f>
        <v>0</v>
      </c>
      <c r="R343" s="2"/>
      <c r="S343" s="14"/>
    </row>
    <row r="344" spans="1:19" ht="21" hidden="1" customHeight="1" outlineLevel="1" x14ac:dyDescent="0.35">
      <c r="B344" s="68"/>
      <c r="C344" s="66"/>
      <c r="D344" s="71" t="s">
        <v>173</v>
      </c>
      <c r="E344" s="74">
        <f>IF(MONTH(H325)=MONTH(H326),((YEAR(H326)-YEAR(H325))*12)-12+(12-MONTH(H325))+MONTH(H326)-1+(EOMONTH(H325,0)-H325+1)/DAY(EOMONTH(H325,0))+(1-(EOMONTH(H326,0)-H326)/DAY(EOMONTH(H326,0))),((YEAR(H326)-YEAR(H325))*12)-12+(12-MONTH(H325))+MONTH(H326)-1+(EOMONTH(H325,0)-H325+1)/DAY(EOMONTH(H325,0))+(1-(EOMONTH(H326,0)-H326)/DAY(EOMONTH(H326,0))))</f>
        <v>3.2258064516129004E-2</v>
      </c>
      <c r="F344" s="74">
        <f>ROUND(IF(AND(H325&lt;&gt;"",H326&lt;&gt;""),IF(E344&lt;=1,1,E344),0),2)</f>
        <v>0</v>
      </c>
      <c r="G344" s="16"/>
      <c r="H344" s="234">
        <f>ROUND(IFERROR(H343/F344,0),2)</f>
        <v>0</v>
      </c>
      <c r="J344" s="242"/>
      <c r="K344" s="234">
        <f>ROUND(IFERROR(K343/F335,0),2)</f>
        <v>0</v>
      </c>
      <c r="M344" s="242"/>
      <c r="N344" s="234">
        <f>ROUND(IFERROR(N343/F334,0),2)</f>
        <v>0</v>
      </c>
      <c r="P344" s="242"/>
      <c r="Q344" s="234">
        <f>ROUND(IFERROR(Q343/F333,0),2)</f>
        <v>0</v>
      </c>
      <c r="R344" s="2"/>
      <c r="S344" s="14"/>
    </row>
    <row r="345" spans="1:19" ht="8.25" hidden="1" customHeight="1" outlineLevel="1" thickBot="1" x14ac:dyDescent="0.4">
      <c r="B345" s="17"/>
      <c r="C345" s="18"/>
      <c r="D345" s="18"/>
      <c r="E345" s="18"/>
      <c r="F345" s="18"/>
      <c r="G345" s="18"/>
      <c r="H345" s="18"/>
      <c r="I345" s="18"/>
      <c r="J345" s="18"/>
      <c r="K345" s="18"/>
      <c r="L345" s="18"/>
      <c r="M345" s="18"/>
      <c r="N345" s="18"/>
      <c r="O345" s="18"/>
      <c r="P345" s="18"/>
      <c r="Q345" s="18"/>
      <c r="R345" s="18"/>
      <c r="S345" s="19"/>
    </row>
    <row r="346" spans="1:19" ht="13.9" hidden="1" customHeight="1" outlineLevel="1" thickBot="1" x14ac:dyDescent="0.4">
      <c r="B346" s="3"/>
      <c r="E346" s="20"/>
      <c r="F346" s="20"/>
      <c r="I346" s="20"/>
      <c r="J346" s="20"/>
      <c r="K346" s="20"/>
      <c r="L346" s="20"/>
      <c r="M346" s="20"/>
      <c r="N346" s="20"/>
      <c r="O346" s="20"/>
      <c r="P346" s="20"/>
      <c r="Q346" s="20"/>
      <c r="R346" s="20"/>
    </row>
    <row r="347" spans="1:19" ht="21" customHeight="1" collapsed="1" thickBot="1" x14ac:dyDescent="0.4">
      <c r="A347" s="2"/>
      <c r="B347" s="231"/>
      <c r="C347" s="64" t="s">
        <v>184</v>
      </c>
      <c r="D347" s="31"/>
      <c r="E347" s="31"/>
      <c r="F347" s="31"/>
      <c r="G347" s="249" t="str">
        <f>IF(OR(SAM!E419=0,SAM!E419=""),"",SAM!E419)</f>
        <v/>
      </c>
      <c r="H347" s="249"/>
      <c r="I347" s="249"/>
      <c r="J347" s="249"/>
      <c r="K347" s="249"/>
      <c r="L347" s="249"/>
      <c r="M347" s="8"/>
      <c r="N347" s="8"/>
      <c r="O347" s="8"/>
      <c r="P347" s="8"/>
      <c r="Q347" s="8"/>
      <c r="R347" s="8"/>
      <c r="S347" s="10"/>
    </row>
    <row r="348" spans="1:19" ht="6.75" hidden="1" customHeight="1" outlineLevel="1" x14ac:dyDescent="0.35">
      <c r="B348" s="21"/>
      <c r="C348" s="20"/>
      <c r="D348" s="20"/>
      <c r="E348" s="20"/>
      <c r="F348" s="20"/>
      <c r="G348" s="20"/>
      <c r="H348" s="20"/>
      <c r="I348" s="20"/>
      <c r="J348" s="20"/>
      <c r="K348" s="20"/>
      <c r="L348" s="20"/>
      <c r="M348" s="20"/>
      <c r="N348" s="20"/>
      <c r="O348" s="20"/>
      <c r="P348" s="20"/>
      <c r="Q348" s="20"/>
      <c r="R348" s="20"/>
      <c r="S348" s="22"/>
    </row>
    <row r="349" spans="1:19" ht="21" hidden="1" customHeight="1" outlineLevel="1" x14ac:dyDescent="0.35">
      <c r="B349" s="13"/>
      <c r="D349" s="71" t="s">
        <v>162</v>
      </c>
      <c r="G349" s="80" t="s">
        <v>102</v>
      </c>
      <c r="H349" s="82"/>
      <c r="I349" s="80" t="s">
        <v>102</v>
      </c>
      <c r="J349" s="80" t="s">
        <v>102</v>
      </c>
      <c r="K349" s="82"/>
      <c r="L349" s="80" t="s">
        <v>102</v>
      </c>
      <c r="M349" s="80" t="s">
        <v>102</v>
      </c>
      <c r="N349" s="82"/>
      <c r="O349" s="80" t="s">
        <v>102</v>
      </c>
      <c r="P349" s="80" t="s">
        <v>102</v>
      </c>
      <c r="Q349" s="82"/>
      <c r="R349" s="80" t="s">
        <v>102</v>
      </c>
      <c r="S349" s="14"/>
    </row>
    <row r="350" spans="1:19" ht="6.75" hidden="1" customHeight="1" outlineLevel="1" x14ac:dyDescent="0.35">
      <c r="B350" s="13"/>
      <c r="H350" s="74"/>
      <c r="K350" s="74"/>
      <c r="N350" s="74"/>
      <c r="Q350" s="74"/>
      <c r="S350" s="14"/>
    </row>
    <row r="351" spans="1:19" ht="21" hidden="1" customHeight="1" outlineLevel="1" x14ac:dyDescent="0.35">
      <c r="B351" s="13"/>
      <c r="D351" s="71" t="s">
        <v>163</v>
      </c>
      <c r="E351" s="74" t="s">
        <v>164</v>
      </c>
      <c r="F351" s="74" t="s">
        <v>164</v>
      </c>
      <c r="G351" s="72"/>
      <c r="H351" s="69"/>
      <c r="J351" s="72"/>
      <c r="K351" s="69"/>
      <c r="M351" s="72"/>
      <c r="N351" s="69"/>
      <c r="P351" s="72"/>
      <c r="Q351" s="69"/>
      <c r="S351" s="14"/>
    </row>
    <row r="352" spans="1:19" ht="21" hidden="1" customHeight="1" outlineLevel="1" x14ac:dyDescent="0.35">
      <c r="B352" s="13"/>
      <c r="D352" s="71" t="s">
        <v>165</v>
      </c>
      <c r="E352" s="74" t="s">
        <v>164</v>
      </c>
      <c r="F352" s="74" t="s">
        <v>164</v>
      </c>
      <c r="G352" s="72"/>
      <c r="H352" s="70"/>
      <c r="J352" s="72"/>
      <c r="K352" s="70"/>
      <c r="M352" s="72"/>
      <c r="N352" s="70"/>
      <c r="P352" s="72"/>
      <c r="Q352" s="70"/>
      <c r="S352" s="14"/>
    </row>
    <row r="353" spans="2:19" ht="6.75" hidden="1" customHeight="1" outlineLevel="1" x14ac:dyDescent="0.35">
      <c r="B353" s="13"/>
      <c r="E353" s="74" t="s">
        <v>164</v>
      </c>
      <c r="F353" s="74" t="s">
        <v>164</v>
      </c>
      <c r="S353" s="14"/>
    </row>
    <row r="354" spans="2:19" ht="21" hidden="1" customHeight="1" outlineLevel="1" x14ac:dyDescent="0.35">
      <c r="B354" s="67" t="s">
        <v>185</v>
      </c>
      <c r="C354" s="65"/>
      <c r="D354" s="16"/>
      <c r="E354" s="74" t="s">
        <v>164</v>
      </c>
      <c r="F354" s="74" t="s">
        <v>164</v>
      </c>
      <c r="G354" s="16"/>
      <c r="H354" s="184"/>
      <c r="I354" s="2"/>
      <c r="J354" s="16"/>
      <c r="K354" s="184"/>
      <c r="L354" s="2"/>
      <c r="M354" s="16"/>
      <c r="N354" s="184"/>
      <c r="O354" s="2"/>
      <c r="P354" s="16"/>
      <c r="Q354" s="184"/>
      <c r="R354" s="2"/>
      <c r="S354" s="14"/>
    </row>
    <row r="355" spans="2:19" ht="21" hidden="1" customHeight="1" outlineLevel="1" x14ac:dyDescent="0.35">
      <c r="B355" s="67" t="s">
        <v>186</v>
      </c>
      <c r="C355" s="65"/>
      <c r="D355" s="16"/>
      <c r="E355" s="74" t="s">
        <v>164</v>
      </c>
      <c r="F355" s="74" t="s">
        <v>164</v>
      </c>
      <c r="G355" s="23" t="s">
        <v>14</v>
      </c>
      <c r="H355" s="182"/>
      <c r="I355" s="24" t="s">
        <v>15</v>
      </c>
      <c r="J355" s="23" t="s">
        <v>14</v>
      </c>
      <c r="K355" s="182"/>
      <c r="L355" s="24" t="s">
        <v>15</v>
      </c>
      <c r="M355" s="23" t="s">
        <v>14</v>
      </c>
      <c r="N355" s="182"/>
      <c r="O355" s="24" t="s">
        <v>15</v>
      </c>
      <c r="P355" s="23" t="s">
        <v>14</v>
      </c>
      <c r="Q355" s="182"/>
      <c r="R355" s="24" t="s">
        <v>15</v>
      </c>
      <c r="S355" s="14"/>
    </row>
    <row r="356" spans="2:19" ht="21" hidden="1" customHeight="1" outlineLevel="1" x14ac:dyDescent="0.35">
      <c r="B356" s="67" t="s">
        <v>167</v>
      </c>
      <c r="C356" s="65"/>
      <c r="D356" s="16"/>
      <c r="E356" s="74" t="s">
        <v>164</v>
      </c>
      <c r="F356" s="74" t="s">
        <v>164</v>
      </c>
      <c r="G356" s="23" t="s">
        <v>14</v>
      </c>
      <c r="H356" s="182"/>
      <c r="I356" s="24" t="s">
        <v>15</v>
      </c>
      <c r="J356" s="23" t="s">
        <v>14</v>
      </c>
      <c r="K356" s="182"/>
      <c r="L356" s="24" t="s">
        <v>15</v>
      </c>
      <c r="M356" s="23" t="s">
        <v>14</v>
      </c>
      <c r="N356" s="182"/>
      <c r="O356" s="24" t="s">
        <v>15</v>
      </c>
      <c r="P356" s="23" t="s">
        <v>14</v>
      </c>
      <c r="Q356" s="182"/>
      <c r="R356" s="24" t="s">
        <v>15</v>
      </c>
      <c r="S356" s="14"/>
    </row>
    <row r="357" spans="2:19" ht="21" hidden="1" customHeight="1" outlineLevel="1" x14ac:dyDescent="0.35">
      <c r="B357" s="67" t="s">
        <v>168</v>
      </c>
      <c r="C357" s="65"/>
      <c r="D357" s="16"/>
      <c r="E357" s="74"/>
      <c r="F357" s="74"/>
      <c r="G357" s="16"/>
      <c r="H357" s="186"/>
      <c r="I357" s="2"/>
      <c r="J357" s="16"/>
      <c r="K357" s="186"/>
      <c r="L357" s="2"/>
      <c r="M357" s="16"/>
      <c r="N357" s="186"/>
      <c r="O357" s="2"/>
      <c r="P357" s="16"/>
      <c r="Q357" s="186"/>
      <c r="R357" s="2"/>
      <c r="S357" s="14"/>
    </row>
    <row r="358" spans="2:19" ht="21" hidden="1" customHeight="1" outlineLevel="1" x14ac:dyDescent="0.35">
      <c r="B358" s="67" t="s">
        <v>170</v>
      </c>
      <c r="C358" s="65"/>
      <c r="D358" s="16"/>
      <c r="E358" s="74"/>
      <c r="F358" s="74"/>
      <c r="G358" s="16"/>
      <c r="H358" s="186"/>
      <c r="I358" s="2"/>
      <c r="J358" s="16"/>
      <c r="K358" s="186"/>
      <c r="L358" s="2"/>
      <c r="M358" s="16"/>
      <c r="N358" s="186"/>
      <c r="O358" s="2"/>
      <c r="P358" s="16"/>
      <c r="Q358" s="186"/>
      <c r="R358" s="2"/>
      <c r="S358" s="14"/>
    </row>
    <row r="359" spans="2:19" ht="21" hidden="1" customHeight="1" outlineLevel="1" x14ac:dyDescent="0.35">
      <c r="B359" s="67" t="s">
        <v>169</v>
      </c>
      <c r="C359" s="65"/>
      <c r="D359" s="16"/>
      <c r="E359" s="81">
        <f>IF(MONTH(Q351)=MONTH(Q352),((YEAR(Q352)-YEAR(Q351))*12)-12+(12-MONTH(Q351))+MONTH(Q352)-1+(EOMONTH(Q351,0)-Q351+1)/DAY(EOMONTH(Q351,0))+(1-(EOMONTH(Q352,0)-Q352)/DAY(EOMONTH(Q352,0))),((YEAR(Q352)-YEAR(Q351))*12)-12+(12-MONTH(Q351))+MONTH(Q352)-1+(EOMONTH(Q351,0)-Q351+1)/DAY(EOMONTH(Q351,0))+(1-(EOMONTH(Q352,0)-Q352)/DAY(EOMONTH(Q352,0))))</f>
        <v>3.2258064516129004E-2</v>
      </c>
      <c r="F359" s="81">
        <f>ROUND(IF(AND(Q351&lt;&gt;"",Q352&lt;&gt;""),IF(E359&lt;=1,1,E359),0),2)</f>
        <v>0</v>
      </c>
      <c r="G359" s="16"/>
      <c r="H359" s="186"/>
      <c r="I359" s="2"/>
      <c r="J359" s="16"/>
      <c r="K359" s="186"/>
      <c r="L359" s="2"/>
      <c r="M359" s="16"/>
      <c r="N359" s="186"/>
      <c r="O359" s="2"/>
      <c r="P359" s="16"/>
      <c r="Q359" s="186"/>
      <c r="R359" s="2"/>
      <c r="S359" s="14"/>
    </row>
    <row r="360" spans="2:19" ht="21" hidden="1" customHeight="1" outlineLevel="1" x14ac:dyDescent="0.35">
      <c r="B360" s="67" t="s">
        <v>171</v>
      </c>
      <c r="C360" s="65"/>
      <c r="D360" s="16"/>
      <c r="E360" s="74">
        <f>IF(MONTH(N351)=MONTH(N352),((YEAR(N352)-YEAR(N351))*12)-12+(12-MONTH(N351))+MONTH(N352)-1+(EOMONTH(N351,0)-N351+1)/DAY(EOMONTH(N351,0))+(1-(EOMONTH(N352,0)-N352)/DAY(EOMONTH(N352,0))),((YEAR(N352)-YEAR(N351))*12)-12+(12-MONTH(N351))+MONTH(N352)-1+(EOMONTH(N351,0)-N351+1)/DAY(EOMONTH(N351,0))+(1-(EOMONTH(N352,0)-N352)/DAY(EOMONTH(N352,0))))</f>
        <v>3.2258064516129004E-2</v>
      </c>
      <c r="F360" s="74">
        <f>ROUND(IF(AND(N351&lt;&gt;"",N352&lt;&gt;""),IF(E360&lt;=1,1,E360),0),2)</f>
        <v>0</v>
      </c>
      <c r="G360" s="16"/>
      <c r="H360" s="186"/>
      <c r="I360" s="2"/>
      <c r="J360" s="16"/>
      <c r="K360" s="186"/>
      <c r="L360" s="2"/>
      <c r="M360" s="16"/>
      <c r="N360" s="186"/>
      <c r="O360" s="2"/>
      <c r="P360" s="16"/>
      <c r="Q360" s="186"/>
      <c r="R360" s="2"/>
      <c r="S360" s="14"/>
    </row>
    <row r="361" spans="2:19" ht="21" hidden="1" customHeight="1" outlineLevel="1" x14ac:dyDescent="0.35">
      <c r="B361" s="67" t="s">
        <v>113</v>
      </c>
      <c r="C361" s="65"/>
      <c r="D361" s="83"/>
      <c r="E361" s="74">
        <f>IF(MONTH(K351)=MONTH(K352),((YEAR(K352)-YEAR(K351))*12)-12+(12-MONTH(K351))+MONTH(K352)-1+(EOMONTH(K351,0)-K351+1)/DAY(EOMONTH(K351,0))+(1-(EOMONTH(K352,0)-K352)/DAY(EOMONTH(K352,0))),((YEAR(K352)-YEAR(K351))*12)-12+(12-MONTH(K351))+MONTH(K352)-1+(EOMONTH(K351,0)-K351+1)/DAY(EOMONTH(K351,0))+(1-(EOMONTH(K352,0)-K352)/DAY(EOMONTH(K352,0))))</f>
        <v>3.2258064516129004E-2</v>
      </c>
      <c r="F361" s="74">
        <f>ROUND(IF(AND(K351&lt;&gt;"",K352&lt;&gt;""),IF(E361&lt;=1,1,E361),0),2)</f>
        <v>0</v>
      </c>
      <c r="G361" s="79" t="s">
        <v>102</v>
      </c>
      <c r="H361" s="185"/>
      <c r="I361" s="2"/>
      <c r="J361" s="2"/>
      <c r="K361" s="185"/>
      <c r="L361" s="2"/>
      <c r="M361" s="2"/>
      <c r="N361" s="185"/>
      <c r="O361" s="2"/>
      <c r="P361" s="2"/>
      <c r="Q361" s="185"/>
      <c r="R361" s="2"/>
      <c r="S361" s="14"/>
    </row>
    <row r="362" spans="2:19" ht="13.15" hidden="1" customHeight="1" outlineLevel="1" x14ac:dyDescent="0.35">
      <c r="B362" s="67"/>
      <c r="C362" s="65"/>
      <c r="D362" s="16"/>
      <c r="E362" s="74" t="s">
        <v>164</v>
      </c>
      <c r="F362" s="74" t="s">
        <v>164</v>
      </c>
      <c r="G362" s="23"/>
      <c r="H362" s="26"/>
      <c r="I362" s="2"/>
      <c r="J362" s="23"/>
      <c r="K362" s="26"/>
      <c r="L362" s="2"/>
      <c r="M362" s="23"/>
      <c r="N362" s="26"/>
      <c r="O362" s="2"/>
      <c r="P362" s="23"/>
      <c r="Q362" s="26"/>
      <c r="R362" s="2"/>
      <c r="S362" s="14"/>
    </row>
    <row r="363" spans="2:19" ht="21" hidden="1" customHeight="1" outlineLevel="1" x14ac:dyDescent="0.35">
      <c r="B363" s="67" t="s">
        <v>9</v>
      </c>
      <c r="C363" s="65"/>
      <c r="D363" s="16"/>
      <c r="E363" s="74"/>
      <c r="F363" s="74"/>
      <c r="G363" s="23"/>
      <c r="H363" s="241">
        <f>IFERROR(SUM(H357:H361)-H355-H356+H354,0)</f>
        <v>0</v>
      </c>
      <c r="I363" s="2"/>
      <c r="J363" s="61"/>
      <c r="K363" s="241">
        <f>IFERROR(SUM(K357:K361)-K355-K356+K354,0)</f>
        <v>0</v>
      </c>
      <c r="L363" s="2"/>
      <c r="M363" s="61"/>
      <c r="N363" s="241">
        <f>IFERROR(SUM(N357:N361)-N355-N356+N354,0)</f>
        <v>0</v>
      </c>
      <c r="O363" s="2"/>
      <c r="P363" s="61"/>
      <c r="Q363" s="241">
        <f>IFERROR(SUM(Q357:Q361)-Q355-Q356+Q354,0)</f>
        <v>0</v>
      </c>
      <c r="R363" s="2"/>
      <c r="S363" s="14"/>
    </row>
    <row r="364" spans="2:19" ht="21" hidden="1" customHeight="1" outlineLevel="1" x14ac:dyDescent="0.35">
      <c r="B364" s="67" t="s">
        <v>178</v>
      </c>
      <c r="C364" s="65"/>
      <c r="D364" s="16"/>
      <c r="E364" s="74"/>
      <c r="F364" s="74"/>
      <c r="G364" s="23"/>
      <c r="H364" s="52"/>
      <c r="I364" s="2"/>
      <c r="J364" s="23"/>
      <c r="K364" s="52"/>
      <c r="L364" s="2"/>
      <c r="M364" s="23"/>
      <c r="N364" s="52"/>
      <c r="O364" s="2"/>
      <c r="P364" s="23"/>
      <c r="Q364" s="52"/>
      <c r="R364" s="2"/>
      <c r="S364" s="14"/>
    </row>
    <row r="365" spans="2:19" ht="21" hidden="1" customHeight="1" outlineLevel="1" x14ac:dyDescent="0.35">
      <c r="B365" s="67" t="s">
        <v>187</v>
      </c>
      <c r="C365" s="65"/>
      <c r="D365" s="16"/>
      <c r="E365" s="74"/>
      <c r="F365" s="74"/>
      <c r="G365" s="23"/>
      <c r="H365" s="234">
        <f>ROUND(IFERROR(H363*H364,0),2)</f>
        <v>0</v>
      </c>
      <c r="J365" s="242"/>
      <c r="K365" s="234">
        <f>ROUND(IFERROR(K363*K364,0),2)</f>
        <v>0</v>
      </c>
      <c r="M365" s="242"/>
      <c r="N365" s="234">
        <f>ROUND(IFERROR(N363*N364,0),2)</f>
        <v>0</v>
      </c>
      <c r="P365" s="242"/>
      <c r="Q365" s="234">
        <f>ROUND(IFERROR(Q363*Q364,0),2)</f>
        <v>0</v>
      </c>
      <c r="R365" s="2"/>
      <c r="S365" s="14"/>
    </row>
    <row r="366" spans="2:19" ht="10.15" hidden="1" customHeight="1" outlineLevel="1" x14ac:dyDescent="0.35">
      <c r="B366" s="67"/>
      <c r="C366" s="65"/>
      <c r="D366" s="16"/>
      <c r="E366" s="74"/>
      <c r="F366" s="74"/>
      <c r="G366" s="23"/>
      <c r="H366" s="26"/>
      <c r="I366" s="2"/>
      <c r="J366" s="23"/>
      <c r="K366" s="26"/>
      <c r="L366" s="2"/>
      <c r="M366" s="23"/>
      <c r="N366" s="26"/>
      <c r="O366" s="2"/>
      <c r="P366" s="23"/>
      <c r="Q366" s="26"/>
      <c r="R366" s="2"/>
      <c r="S366" s="14"/>
    </row>
    <row r="367" spans="2:19" ht="21" hidden="1" customHeight="1" outlineLevel="1" x14ac:dyDescent="0.35">
      <c r="B367" s="67" t="s">
        <v>180</v>
      </c>
      <c r="C367" s="65"/>
      <c r="D367" s="16"/>
      <c r="E367" s="74"/>
      <c r="F367" s="74"/>
      <c r="G367" s="23"/>
      <c r="H367" s="188"/>
      <c r="I367" s="2"/>
      <c r="J367" s="23"/>
      <c r="K367" s="188"/>
      <c r="L367" s="2"/>
      <c r="M367" s="23"/>
      <c r="N367" s="188"/>
      <c r="O367" s="2"/>
      <c r="P367" s="23"/>
      <c r="Q367" s="188"/>
      <c r="R367" s="2"/>
      <c r="S367" s="14"/>
    </row>
    <row r="368" spans="2:19" ht="6.65" hidden="1" customHeight="1" outlineLevel="1" x14ac:dyDescent="0.35">
      <c r="B368" s="67"/>
      <c r="C368" s="65"/>
      <c r="D368" s="16"/>
      <c r="E368" s="74"/>
      <c r="F368" s="74"/>
      <c r="G368" s="23"/>
      <c r="H368" s="26"/>
      <c r="I368" s="2"/>
      <c r="J368" s="23"/>
      <c r="K368" s="26"/>
      <c r="L368" s="2"/>
      <c r="M368" s="23"/>
      <c r="N368" s="26"/>
      <c r="O368" s="2"/>
      <c r="P368" s="23"/>
      <c r="Q368" s="26"/>
      <c r="R368" s="2"/>
      <c r="S368" s="14"/>
    </row>
    <row r="369" spans="2:20" ht="21" hidden="1" customHeight="1" outlineLevel="1" x14ac:dyDescent="0.35">
      <c r="B369" s="68"/>
      <c r="C369" s="66"/>
      <c r="D369" s="77" t="s">
        <v>172</v>
      </c>
      <c r="E369" s="74" t="s">
        <v>164</v>
      </c>
      <c r="F369" s="74" t="s">
        <v>164</v>
      </c>
      <c r="G369" s="61"/>
      <c r="H369" s="234">
        <f>IFERROR(H365+H367,0)</f>
        <v>0</v>
      </c>
      <c r="J369" s="242"/>
      <c r="K369" s="234">
        <f>IFERROR(K365+K367,0)</f>
        <v>0</v>
      </c>
      <c r="M369" s="242"/>
      <c r="N369" s="234">
        <f>IFERROR(N365+N367,0)</f>
        <v>0</v>
      </c>
      <c r="P369" s="242"/>
      <c r="Q369" s="234">
        <f>IFERROR(Q365+Q367,0)</f>
        <v>0</v>
      </c>
      <c r="R369" s="2"/>
      <c r="S369" s="14"/>
    </row>
    <row r="370" spans="2:20" ht="21" hidden="1" customHeight="1" outlineLevel="1" x14ac:dyDescent="0.35">
      <c r="B370" s="68"/>
      <c r="C370" s="66"/>
      <c r="D370" s="71" t="s">
        <v>173</v>
      </c>
      <c r="E370" s="74">
        <f>IF(MONTH(H351)=MONTH(H352),((YEAR(H352)-YEAR(H351))*12)-12+(12-MONTH(H351))+MONTH(H352)-1+(EOMONTH(H351,0)-H351+1)/DAY(EOMONTH(H351,0))+(1-(EOMONTH(H352,0)-H352)/DAY(EOMONTH(H352,0))),((YEAR(H352)-YEAR(H351))*12)-12+(12-MONTH(H351))+MONTH(H352)-1+(EOMONTH(H351,0)-H351+1)/DAY(EOMONTH(H351,0))+(1-(EOMONTH(H352,0)-H352)/DAY(EOMONTH(H352,0))))</f>
        <v>3.2258064516129004E-2</v>
      </c>
      <c r="F370" s="74">
        <f>ROUND(IF(AND(H351&lt;&gt;"",H352&lt;&gt;""),IF(E370&lt;=1,1,E370),0),2)</f>
        <v>0</v>
      </c>
      <c r="G370" s="16"/>
      <c r="H370" s="234">
        <f>ROUND(IFERROR(H369/F370,0),2)</f>
        <v>0</v>
      </c>
      <c r="J370" s="242"/>
      <c r="K370" s="234">
        <f>ROUND(IFERROR(K369/F361,0),2)</f>
        <v>0</v>
      </c>
      <c r="M370" s="242"/>
      <c r="N370" s="234">
        <f>ROUND(IFERROR(N369/F360,0),2)</f>
        <v>0</v>
      </c>
      <c r="P370" s="242"/>
      <c r="Q370" s="234">
        <f>ROUND(IFERROR(Q369/F359,0),2)</f>
        <v>0</v>
      </c>
      <c r="R370" s="2"/>
      <c r="S370" s="14"/>
    </row>
    <row r="371" spans="2:20" ht="8.25" hidden="1" customHeight="1" outlineLevel="1" thickBot="1" x14ac:dyDescent="0.4">
      <c r="B371" s="17"/>
      <c r="C371" s="18"/>
      <c r="D371" s="18"/>
      <c r="E371" s="18"/>
      <c r="F371" s="18"/>
      <c r="G371" s="18"/>
      <c r="H371" s="18"/>
      <c r="I371" s="18"/>
      <c r="J371" s="18"/>
      <c r="K371" s="18"/>
      <c r="L371" s="18"/>
      <c r="M371" s="18"/>
      <c r="N371" s="18"/>
      <c r="O371" s="18"/>
      <c r="P371" s="18"/>
      <c r="Q371" s="18"/>
      <c r="R371" s="18"/>
      <c r="S371" s="19"/>
    </row>
    <row r="372" spans="2:20" ht="13.9" customHeight="1" x14ac:dyDescent="0.35">
      <c r="B372" s="3"/>
      <c r="E372" s="20"/>
      <c r="F372" s="20"/>
      <c r="I372" s="20"/>
      <c r="J372" s="20"/>
      <c r="K372" s="20"/>
      <c r="L372" s="20"/>
      <c r="M372" s="20"/>
      <c r="N372" s="20"/>
      <c r="O372" s="20"/>
      <c r="P372" s="20"/>
      <c r="Q372" s="20"/>
      <c r="R372" s="20"/>
    </row>
    <row r="373" spans="2:20" s="2" customFormat="1" ht="5.5" customHeight="1" x14ac:dyDescent="0.35">
      <c r="C373" s="33"/>
    </row>
    <row r="374" spans="2:20" s="2" customFormat="1" ht="24" customHeight="1" x14ac:dyDescent="0.35">
      <c r="B374" s="44"/>
      <c r="C374" s="45" t="s">
        <v>101</v>
      </c>
      <c r="D374" s="46"/>
      <c r="E374" s="46"/>
      <c r="F374" s="46"/>
      <c r="G374" s="46"/>
      <c r="H374" s="46"/>
      <c r="I374" s="46"/>
      <c r="J374" s="46"/>
      <c r="K374" s="46"/>
      <c r="L374" s="46"/>
      <c r="M374" s="46"/>
      <c r="N374" s="46"/>
      <c r="O374" s="46"/>
      <c r="P374" s="46"/>
      <c r="Q374" s="46"/>
      <c r="R374" s="46"/>
      <c r="S374" s="47"/>
    </row>
    <row r="375" spans="2:20" s="4" customFormat="1" ht="22.15" customHeight="1" x14ac:dyDescent="0.35">
      <c r="B375" s="48"/>
      <c r="C375" s="262"/>
      <c r="D375" s="263"/>
      <c r="E375" s="263"/>
      <c r="F375" s="263"/>
      <c r="G375" s="263"/>
      <c r="H375" s="263"/>
      <c r="I375" s="263"/>
      <c r="J375" s="263"/>
      <c r="K375" s="263"/>
      <c r="L375" s="263"/>
      <c r="M375" s="263"/>
      <c r="N375" s="263"/>
      <c r="O375" s="263"/>
      <c r="P375" s="263"/>
      <c r="Q375" s="263"/>
      <c r="R375" s="263"/>
      <c r="S375" s="55" t="s">
        <v>102</v>
      </c>
      <c r="T375" s="56" t="s">
        <v>102</v>
      </c>
    </row>
    <row r="376" spans="2:20" s="4" customFormat="1" ht="22.15" customHeight="1" x14ac:dyDescent="0.35">
      <c r="B376" s="48"/>
      <c r="C376" s="265"/>
      <c r="D376" s="266"/>
      <c r="E376" s="266"/>
      <c r="F376" s="266"/>
      <c r="G376" s="266"/>
      <c r="H376" s="266"/>
      <c r="I376" s="266"/>
      <c r="J376" s="266"/>
      <c r="K376" s="266"/>
      <c r="L376" s="266"/>
      <c r="M376" s="266"/>
      <c r="N376" s="266"/>
      <c r="O376" s="266"/>
      <c r="P376" s="266"/>
      <c r="Q376" s="266"/>
      <c r="R376" s="266"/>
      <c r="S376" s="55" t="s">
        <v>102</v>
      </c>
      <c r="T376" s="56" t="s">
        <v>102</v>
      </c>
    </row>
    <row r="377" spans="2:20" s="4" customFormat="1" ht="22.15" customHeight="1" x14ac:dyDescent="0.35">
      <c r="B377" s="48"/>
      <c r="C377" s="265"/>
      <c r="D377" s="266"/>
      <c r="E377" s="266"/>
      <c r="F377" s="266"/>
      <c r="G377" s="266"/>
      <c r="H377" s="266"/>
      <c r="I377" s="266"/>
      <c r="J377" s="266"/>
      <c r="K377" s="266"/>
      <c r="L377" s="266"/>
      <c r="M377" s="266"/>
      <c r="N377" s="266"/>
      <c r="O377" s="266"/>
      <c r="P377" s="266"/>
      <c r="Q377" s="266"/>
      <c r="R377" s="266"/>
      <c r="S377" s="55" t="s">
        <v>102</v>
      </c>
      <c r="T377" s="56" t="s">
        <v>102</v>
      </c>
    </row>
    <row r="378" spans="2:20" s="4" customFormat="1" ht="22.15" customHeight="1" x14ac:dyDescent="0.35">
      <c r="B378" s="48"/>
      <c r="C378" s="265"/>
      <c r="D378" s="266"/>
      <c r="E378" s="266"/>
      <c r="F378" s="266"/>
      <c r="G378" s="266"/>
      <c r="H378" s="266"/>
      <c r="I378" s="266"/>
      <c r="J378" s="266"/>
      <c r="K378" s="266"/>
      <c r="L378" s="266"/>
      <c r="M378" s="266"/>
      <c r="N378" s="266"/>
      <c r="O378" s="266"/>
      <c r="P378" s="266"/>
      <c r="Q378" s="266"/>
      <c r="R378" s="266"/>
      <c r="S378" s="55" t="s">
        <v>102</v>
      </c>
      <c r="T378" s="56" t="s">
        <v>102</v>
      </c>
    </row>
    <row r="379" spans="2:20" s="4" customFormat="1" ht="22.15" customHeight="1" x14ac:dyDescent="0.35">
      <c r="B379" s="48"/>
      <c r="C379" s="265"/>
      <c r="D379" s="266"/>
      <c r="E379" s="266"/>
      <c r="F379" s="266"/>
      <c r="G379" s="266"/>
      <c r="H379" s="266"/>
      <c r="I379" s="266"/>
      <c r="J379" s="266"/>
      <c r="K379" s="266"/>
      <c r="L379" s="266"/>
      <c r="M379" s="266"/>
      <c r="N379" s="266"/>
      <c r="O379" s="266"/>
      <c r="P379" s="266"/>
      <c r="Q379" s="266"/>
      <c r="R379" s="266"/>
      <c r="S379" s="55" t="s">
        <v>102</v>
      </c>
      <c r="T379" s="56" t="s">
        <v>102</v>
      </c>
    </row>
    <row r="380" spans="2:20" s="4" customFormat="1" ht="22.15" customHeight="1" x14ac:dyDescent="0.35">
      <c r="B380" s="48"/>
      <c r="C380" s="265"/>
      <c r="D380" s="266"/>
      <c r="E380" s="266"/>
      <c r="F380" s="266"/>
      <c r="G380" s="266"/>
      <c r="H380" s="266"/>
      <c r="I380" s="266"/>
      <c r="J380" s="266"/>
      <c r="K380" s="266"/>
      <c r="L380" s="266"/>
      <c r="M380" s="266"/>
      <c r="N380" s="266"/>
      <c r="O380" s="266"/>
      <c r="P380" s="266"/>
      <c r="Q380" s="266"/>
      <c r="R380" s="266"/>
      <c r="S380" s="55" t="s">
        <v>102</v>
      </c>
      <c r="T380" s="56" t="s">
        <v>102</v>
      </c>
    </row>
    <row r="381" spans="2:20" s="4" customFormat="1" ht="22.15" customHeight="1" x14ac:dyDescent="0.35">
      <c r="B381" s="48"/>
      <c r="C381" s="265"/>
      <c r="D381" s="266"/>
      <c r="E381" s="266"/>
      <c r="F381" s="266"/>
      <c r="G381" s="266"/>
      <c r="H381" s="266"/>
      <c r="I381" s="266"/>
      <c r="J381" s="266"/>
      <c r="K381" s="266"/>
      <c r="L381" s="266"/>
      <c r="M381" s="266"/>
      <c r="N381" s="266"/>
      <c r="O381" s="266"/>
      <c r="P381" s="266"/>
      <c r="Q381" s="266"/>
      <c r="R381" s="266"/>
      <c r="S381" s="55" t="s">
        <v>102</v>
      </c>
      <c r="T381" s="56" t="s">
        <v>102</v>
      </c>
    </row>
    <row r="382" spans="2:20" s="4" customFormat="1" ht="24" customHeight="1" x14ac:dyDescent="0.35">
      <c r="B382" s="48"/>
      <c r="C382" s="268"/>
      <c r="D382" s="269"/>
      <c r="E382" s="269"/>
      <c r="F382" s="269"/>
      <c r="G382" s="269"/>
      <c r="H382" s="269"/>
      <c r="I382" s="269"/>
      <c r="J382" s="269"/>
      <c r="K382" s="269"/>
      <c r="L382" s="269"/>
      <c r="M382" s="269"/>
      <c r="N382" s="269"/>
      <c r="O382" s="269"/>
      <c r="P382" s="269"/>
      <c r="Q382" s="269"/>
      <c r="R382" s="269"/>
      <c r="S382" s="55" t="s">
        <v>102</v>
      </c>
      <c r="T382" s="56" t="s">
        <v>102</v>
      </c>
    </row>
    <row r="383" spans="2:20" ht="21.65" customHeight="1" x14ac:dyDescent="0.35">
      <c r="B383" s="49"/>
      <c r="C383" s="50"/>
      <c r="D383" s="50"/>
      <c r="E383" s="50"/>
      <c r="F383" s="50"/>
      <c r="G383" s="50"/>
      <c r="H383" s="50"/>
      <c r="I383" s="50"/>
      <c r="J383" s="50"/>
      <c r="K383" s="50"/>
      <c r="L383" s="50"/>
      <c r="M383" s="50"/>
      <c r="N383" s="50"/>
      <c r="O383" s="50"/>
      <c r="P383" s="50"/>
      <c r="Q383" s="50"/>
      <c r="R383" s="50"/>
      <c r="S383" s="51"/>
    </row>
    <row r="384" spans="2:20" x14ac:dyDescent="0.35"/>
  </sheetData>
  <sheetProtection algorithmName="SHA-512" hashValue="FdaAIisBQaBlfHXCyQymR7gkMiYpUbI85UKpnFHv5kgYhV1z5feSLFMwbgp+cd8mhBbK1sL8dEhj5pd0VaU1Hw==" saltValue="F4DenVSTqau/Tq+EJ59Pvg==" spinCount="100000" sheet="1" formatRows="0" selectLockedCells="1"/>
  <mergeCells count="18">
    <mergeCell ref="C375:R382"/>
    <mergeCell ref="G165:L165"/>
    <mergeCell ref="G268:L268"/>
    <mergeCell ref="G295:L295"/>
    <mergeCell ref="G347:L347"/>
    <mergeCell ref="G193:L193"/>
    <mergeCell ref="G218:L218"/>
    <mergeCell ref="G321:L321"/>
    <mergeCell ref="G139:L139"/>
    <mergeCell ref="G243:L243"/>
    <mergeCell ref="C2:N2"/>
    <mergeCell ref="H3:Q3"/>
    <mergeCell ref="G7:L7"/>
    <mergeCell ref="G45:L45"/>
    <mergeCell ref="G87:L87"/>
    <mergeCell ref="G26:L26"/>
    <mergeCell ref="G66:L66"/>
    <mergeCell ref="G113:L113"/>
  </mergeCells>
  <dataValidations count="6">
    <dataValidation type="custom" allowBlank="1" showErrorMessage="1" errorTitle="Non-Numeric Entry" error="You have entered a non-numeric value in the current cell.  This is not allowed.  Please enter a number or leave the cell blank to continue." sqref="H14 H16:H21 K14 K16:K21 N16:N21 N94 H94 K94 H105:H108 N105:N108 K105:K108 N96:N102 H96:H102 K96:K102 N202:N208 H200 K202:K208 K200 N200 N211:N213 H202:H208 K211:K213 H211:H213 N302 H302 H314:H316 K302 Q366:Q368 N314:N316 H305:H311 K305:K311 K314:K316 N14 Q14 Q16:Q21 Q94 Q105:Q108 Q96:Q102 Q202:Q208 Q200 Q211:Q213 Q302 N305:N311 Q305:Q311 Q314:Q316 H52 H54:H59 K52 K54:K59 N54:N59 N52 Q52 Q54:Q59 N172 H172 K172 H183:H186 N183:N186 K183:K186 N174:N180 H174:H180 K174:K180 Q172 Q183:Q186 Q174:Q180 N277:N283 H275 K277:K283 K275 N275 N286:N288 H277:H283 K286:K288 H286:H288 Q277:Q283 Q275 Q286:Q288 N354 H354 H366:H368 K354 H357:H363 N366:N368 K357:K363 K366:K368 Q354 N357:N363 Q357:Q363 H33 H35:H40 K33 K35:K40 N35:N40 N33 Q33 Q35:Q40 H73 H75:H80 K73 K75:K80 N75:N80 N73 Q73 Q75:Q80 N120 H120 K120 H131:H134 N131:N134 K131:K134 N122:N128 H122:H128 K122:K128 Q120 Q131:Q134 Q122:Q128 N227:N233 H225 K227:K233 K225 N225 N236:N238 H227:H233 K236:K238 H236:H238 Q227:Q233 Q225 Q236:Q238 N328 H328 H340:H342 K328 N340:N342 H331:H337 K331:K337 K340:K342 Q328 N331:N337 Q331:Q337 Q340:Q342 N146 H146 K146 H157:H160 N157:N160 K157:K160 N148:N154 H148:H154 K148:K154 Q146 Q157:Q160 Q148:Q154 N252:N258 H250 K252:K258 K250 N250 N261:N263 H252:H258 K261:K263 H261:H263 Q252:Q258 Q250 Q261:Q263" xr:uid="{00000000-0002-0000-0100-000000000000}">
      <formula1>IF(ISNUMBER(H14),TRUE,FALSE)</formula1>
    </dataValidation>
    <dataValidation allowBlank="1" errorTitle="Too Many Characters" error="You have entered too many characters in this text field.  The maximum number of characters allowed is 186.  Please re-enter." sqref="C375" xr:uid="{00000000-0002-0000-0100-000001000000}"/>
    <dataValidation type="custom" allowBlank="1" showErrorMessage="1" errorTitle="Oops!" error="You have either entered a negative number or a non-numeric value.  Please re-enter the value as a positive number.  As this is a &quot;loss&quot; field, Excel will calculate it accordingly." sqref="H15 K15 N95 H95 K95 N201 H201 K201 N303:N304 H303:H304 K303:K304 N15 Q15 Q95 Q201 Q303:Q304 H53 K53 N53 Q53 N173 H173 K173 Q173 N276 H276 K276 Q276 N355:N356 H355:H356 K355:K356 Q355:Q356 H34 K34 N34 Q34 H74 K74 N74 Q74 N121 H121 K121 Q121 N226 H226 K226 Q226 N329:N330 H329:H330 K329:K330 Q329:Q330 N147 H147 K147 Q147 N251 H251 K251 Q251" xr:uid="{00000000-0002-0000-0100-000002000000}">
      <formula1>IF(OR(NOT(ISNUMBER(H15)),H15&lt;0),FALSE,TRUE)</formula1>
    </dataValidation>
    <dataValidation type="custom" allowBlank="1" showErrorMessage="1" errorTitle="Oops!" error="You have attempted to enter a percentage less than 0% or greater than 100%.  Please re-enter." sqref="H103 K103 N209 H209 K209 N312 H312 K312 N103 Q103 Q209 Q312 H181 K181 N181 Q181 N284 H284 K284 Q284 N364 H364 K364 Q364 H129 K129 N129 Q129 N234 H234 K234 Q234 N338 H338 K338 Q338 H155 K155 N155 Q155 N259 H259 K259 Q259" xr:uid="{00000000-0002-0000-0100-000003000000}">
      <formula1>IFERROR(IF(OR(H103&gt;1,H103&lt;0),FALSE,TRUE),FALSE)</formula1>
    </dataValidation>
    <dataValidation type="custom" showInputMessage="1" showErrorMessage="1" errorTitle="Date Out of Range" error="Use a date within the most recent 3 calendar years. _x000a__x000a_'Date From' must also be earlier than the 'Date Paid Through'._x000a__x000a_Please re-enter." sqref="H12 K12 N12 Q12 H31 K31 N31 Q31 H50 K50 N50 Q50 H71 K71 N71 Q71 H92 K92 N92 Q92 H118 K118 N118 Q118 H144 K144 N144 Q144 H170 K170 N170 Q170 H198 K198 N198 Q198 H223 K223 N223 Q223 H248 K248 N248 Q248 H273 K273 N273 Q273 H300 K300 N300 Q300 H326 K326 N326 Q326 H352 K352 N352 Q352" xr:uid="{7619B732-975D-49EC-895F-AE3880D1EB96}">
      <formula1>AND(OR(YEAR(H12)=YEAR_1,YEAR(H12)=YEAR_2,YEAR(H12)=YEAR_3),IF(AND(NOT(ISBLANK(H11)),NOT(ISBLANK(H12))),H11&lt;=H12,TRUE))</formula1>
    </dataValidation>
    <dataValidation type="custom" showInputMessage="1" showErrorMessage="1" errorTitle="Date Out of Range" error="Use a date within the most recent 3 calendar years. _x000a__x000a_'Date From' must also be earlier than the 'Date Paid Through'._x000a__x000a_Please re-enter." sqref="H11 K11 N11 Q11 H30 K30 N30 Q30 H49 K49 N49 Q49 H70 K70 N70 Q70 H91 K91 N91 Q91 H117 K117 N117 Q117 H143 K143 N143 Q143 H169 K169 N169 Q169 H197 K197 N197 Q197 H222 K222 N222 Q222 H247 K247 N247 Q247 H272 K272 N272 Q272 H299 K299 N299 Q299 H325 K325 N325 Q325 H351 K351 N351 Q351" xr:uid="{B3186879-40A6-4BC0-B24C-DAD2C208F6ED}">
      <formula1>AND(OR(YEAR(H11)=YEAR_1,YEAR(H11)=YEAR_2,YEAR(H11)=YEAR_3),IF(AND(NOT(ISBLANK(H11)),NOT(ISBLANK(H12))),H11&lt;=H12,TRUE))</formula1>
    </dataValidation>
  </dataValidations>
  <pageMargins left="0.7" right="0.7" top="0.75" bottom="0.75" header="0.3" footer="0.3"/>
  <pageSetup paperSize="5" scale="64" fitToHeight="0" orientation="portrait"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4FB0-1318-4865-95D5-B8D916E24943}">
  <sheetPr codeName="Sheet4">
    <pageSetUpPr fitToPage="1"/>
  </sheetPr>
  <dimension ref="A1:AT467"/>
  <sheetViews>
    <sheetView showGridLines="0" showRowColHeaders="0" zoomScaleNormal="100" workbookViewId="0"/>
  </sheetViews>
  <sheetFormatPr defaultColWidth="0" defaultRowHeight="14.5" zeroHeight="1" x14ac:dyDescent="0.35"/>
  <cols>
    <col min="1" max="1" width="5.7265625" customWidth="1"/>
    <col min="2" max="2" width="17.1796875" customWidth="1"/>
    <col min="3" max="42" width="1.453125" customWidth="1"/>
    <col min="43" max="44" width="12.26953125" customWidth="1"/>
    <col min="45" max="45" width="5.7265625" customWidth="1"/>
    <col min="46" max="16384" width="9.1796875" hidden="1"/>
  </cols>
  <sheetData>
    <row r="1" spans="2:46" x14ac:dyDescent="0.35">
      <c r="AT1" t="s">
        <v>164</v>
      </c>
    </row>
    <row r="2" spans="2:46" s="1" customFormat="1" ht="39.65" customHeight="1" thickBot="1" x14ac:dyDescent="0.85">
      <c r="B2" s="220" t="s">
        <v>188</v>
      </c>
      <c r="C2" s="221"/>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3"/>
    </row>
    <row r="3" spans="2:46" ht="15" thickTop="1" x14ac:dyDescent="0.35">
      <c r="B3" s="219"/>
      <c r="AR3" s="224" t="s">
        <v>189</v>
      </c>
    </row>
    <row r="4" spans="2:46" ht="7.5" customHeight="1" x14ac:dyDescent="0.35">
      <c r="B4" s="219"/>
    </row>
    <row r="5" spans="2:46" ht="37.5" customHeight="1" x14ac:dyDescent="0.35">
      <c r="B5" s="353" t="s">
        <v>190</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row>
    <row r="6" spans="2:46" ht="7.5" customHeight="1" x14ac:dyDescent="0.35">
      <c r="B6" s="219"/>
    </row>
    <row r="7" spans="2:46" ht="30" customHeight="1" x14ac:dyDescent="0.35">
      <c r="B7" s="352" t="s">
        <v>191</v>
      </c>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row>
    <row r="8" spans="2:46" ht="7.5" customHeight="1" x14ac:dyDescent="0.35">
      <c r="B8" s="219"/>
    </row>
    <row r="9" spans="2:46" ht="30" customHeight="1" x14ac:dyDescent="0.35">
      <c r="B9" s="352" t="s">
        <v>192</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row>
    <row r="10" spans="2:46" ht="18.75" customHeight="1" x14ac:dyDescent="0.35">
      <c r="B10" s="213"/>
    </row>
    <row r="11" spans="2:46" ht="55.5" customHeight="1" x14ac:dyDescent="0.35">
      <c r="B11" s="354" t="s">
        <v>193</v>
      </c>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row>
    <row r="12" spans="2:46" x14ac:dyDescent="0.35">
      <c r="B12" s="203" t="s">
        <v>194</v>
      </c>
    </row>
    <row r="13" spans="2:46" ht="11.25" customHeight="1" x14ac:dyDescent="0.35">
      <c r="B13" s="219"/>
    </row>
    <row r="14" spans="2:46" x14ac:dyDescent="0.35">
      <c r="B14" s="225" t="s">
        <v>195</v>
      </c>
      <c r="C14" s="227"/>
      <c r="D14" s="227"/>
      <c r="E14" s="227"/>
      <c r="F14" s="227"/>
      <c r="G14" s="227"/>
    </row>
    <row r="15" spans="2:46" ht="7.5" customHeight="1" x14ac:dyDescent="0.35">
      <c r="B15" s="219"/>
    </row>
    <row r="16" spans="2:46" x14ac:dyDescent="0.35">
      <c r="B16" s="205" t="s">
        <v>196</v>
      </c>
    </row>
    <row r="17" spans="2:44" ht="7.5" customHeight="1" x14ac:dyDescent="0.35">
      <c r="B17" s="219"/>
    </row>
    <row r="18" spans="2:44" ht="26.25" customHeight="1" x14ac:dyDescent="0.35">
      <c r="B18" s="352" t="s">
        <v>197</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row>
    <row r="19" spans="2:44" ht="7.5" customHeight="1" x14ac:dyDescent="0.35">
      <c r="B19" s="219"/>
    </row>
    <row r="20" spans="2:44" x14ac:dyDescent="0.35">
      <c r="B20" s="206" t="s">
        <v>198</v>
      </c>
    </row>
    <row r="21" spans="2:44" x14ac:dyDescent="0.35">
      <c r="B21" s="207" t="s">
        <v>199</v>
      </c>
    </row>
    <row r="22" spans="2:44" ht="11.25" customHeight="1" x14ac:dyDescent="0.35">
      <c r="B22" s="219"/>
    </row>
    <row r="23" spans="2:44" x14ac:dyDescent="0.35">
      <c r="B23" s="225" t="s">
        <v>200</v>
      </c>
      <c r="C23" s="227"/>
      <c r="D23" s="227"/>
      <c r="E23" s="227"/>
      <c r="F23" s="227"/>
      <c r="G23" s="227"/>
    </row>
    <row r="24" spans="2:44" ht="7.5" customHeight="1" x14ac:dyDescent="0.35">
      <c r="B24" s="219"/>
    </row>
    <row r="25" spans="2:44" x14ac:dyDescent="0.35">
      <c r="B25" s="205" t="s">
        <v>201</v>
      </c>
    </row>
    <row r="26" spans="2:44" ht="7.5" customHeight="1" x14ac:dyDescent="0.35">
      <c r="B26" s="219"/>
    </row>
    <row r="27" spans="2:44" ht="30.75" customHeight="1" x14ac:dyDescent="0.35">
      <c r="B27" s="352" t="s">
        <v>202</v>
      </c>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row>
    <row r="28" spans="2:44" x14ac:dyDescent="0.35">
      <c r="B28" s="206" t="s">
        <v>198</v>
      </c>
    </row>
    <row r="29" spans="2:44" x14ac:dyDescent="0.35">
      <c r="B29" s="207" t="s">
        <v>203</v>
      </c>
    </row>
    <row r="30" spans="2:44" ht="18.75" customHeight="1" x14ac:dyDescent="0.35"/>
    <row r="31" spans="2:44" ht="29.25" customHeight="1" x14ac:dyDescent="0.35">
      <c r="B31" s="208" t="s">
        <v>204</v>
      </c>
    </row>
    <row r="32" spans="2:44" ht="26.25" customHeight="1" x14ac:dyDescent="0.35">
      <c r="B32" s="352" t="s">
        <v>205</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row>
    <row r="33" spans="2:44" ht="11.25" customHeight="1" x14ac:dyDescent="0.35">
      <c r="B33" s="219"/>
    </row>
    <row r="34" spans="2:44" x14ac:dyDescent="0.35">
      <c r="B34" s="225" t="s">
        <v>206</v>
      </c>
      <c r="C34" s="227"/>
      <c r="D34" s="227"/>
      <c r="E34" s="227"/>
      <c r="F34" s="227"/>
      <c r="G34" s="227"/>
      <c r="H34" s="227"/>
    </row>
    <row r="35" spans="2:44" ht="7.5" customHeight="1" x14ac:dyDescent="0.35">
      <c r="B35" s="219"/>
    </row>
    <row r="36" spans="2:44" x14ac:dyDescent="0.35">
      <c r="B36" s="203" t="s">
        <v>207</v>
      </c>
    </row>
    <row r="37" spans="2:44" x14ac:dyDescent="0.35">
      <c r="B37" s="206" t="s">
        <v>198</v>
      </c>
    </row>
    <row r="38" spans="2:44" x14ac:dyDescent="0.35">
      <c r="B38" s="207" t="s">
        <v>208</v>
      </c>
    </row>
    <row r="39" spans="2:44" ht="11.25" customHeight="1" x14ac:dyDescent="0.35">
      <c r="B39" s="219"/>
    </row>
    <row r="40" spans="2:44" x14ac:dyDescent="0.35">
      <c r="B40" s="225" t="s">
        <v>209</v>
      </c>
      <c r="C40" s="227"/>
      <c r="D40" s="227"/>
    </row>
    <row r="41" spans="2:44" ht="7.5" customHeight="1" x14ac:dyDescent="0.35">
      <c r="B41" s="219"/>
    </row>
    <row r="42" spans="2:44" ht="39.75" customHeight="1" x14ac:dyDescent="0.35">
      <c r="B42" s="352" t="s">
        <v>210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row>
    <row r="43" spans="2:44" x14ac:dyDescent="0.35">
      <c r="B43" s="206" t="s">
        <v>198</v>
      </c>
    </row>
    <row r="44" spans="2:44" x14ac:dyDescent="0.35">
      <c r="B44" s="207" t="s">
        <v>211</v>
      </c>
    </row>
    <row r="45" spans="2:44" ht="11.25" customHeight="1" x14ac:dyDescent="0.35">
      <c r="B45" s="219"/>
    </row>
    <row r="46" spans="2:44" x14ac:dyDescent="0.35">
      <c r="B46" s="225" t="s">
        <v>212</v>
      </c>
    </row>
    <row r="47" spans="2:44" ht="7.5" customHeight="1" x14ac:dyDescent="0.35">
      <c r="B47" s="219"/>
    </row>
    <row r="48" spans="2:44" x14ac:dyDescent="0.35">
      <c r="B48" s="203" t="s">
        <v>213</v>
      </c>
    </row>
    <row r="49" spans="2:44" x14ac:dyDescent="0.35">
      <c r="B49" s="206" t="s">
        <v>198</v>
      </c>
    </row>
    <row r="50" spans="2:44" x14ac:dyDescent="0.35">
      <c r="B50" s="207" t="s">
        <v>214</v>
      </c>
    </row>
    <row r="51" spans="2:44" ht="11.25" customHeight="1" x14ac:dyDescent="0.35">
      <c r="B51" s="219"/>
    </row>
    <row r="52" spans="2:44" x14ac:dyDescent="0.35">
      <c r="B52" s="225" t="s">
        <v>215</v>
      </c>
      <c r="C52" s="227"/>
      <c r="D52" s="227"/>
    </row>
    <row r="53" spans="2:44" ht="7.5" customHeight="1" x14ac:dyDescent="0.35">
      <c r="B53" s="219"/>
    </row>
    <row r="54" spans="2:44" x14ac:dyDescent="0.35">
      <c r="B54" s="203" t="s">
        <v>216</v>
      </c>
    </row>
    <row r="55" spans="2:44" x14ac:dyDescent="0.35">
      <c r="B55" s="206" t="s">
        <v>198</v>
      </c>
    </row>
    <row r="56" spans="2:44" x14ac:dyDescent="0.35">
      <c r="B56" s="207" t="s">
        <v>214</v>
      </c>
    </row>
    <row r="57" spans="2:44" ht="11.25" customHeight="1" x14ac:dyDescent="0.35">
      <c r="B57" s="219"/>
    </row>
    <row r="58" spans="2:44" x14ac:dyDescent="0.35">
      <c r="B58" s="225" t="s">
        <v>217</v>
      </c>
      <c r="C58" s="227"/>
      <c r="D58" s="227"/>
      <c r="E58" s="227"/>
      <c r="F58" s="227"/>
      <c r="G58" s="227"/>
      <c r="H58" s="227"/>
    </row>
    <row r="59" spans="2:44" ht="7.5" customHeight="1" x14ac:dyDescent="0.35">
      <c r="B59" s="219"/>
    </row>
    <row r="60" spans="2:44" ht="40.5" customHeight="1" x14ac:dyDescent="0.35">
      <c r="B60" s="352" t="s">
        <v>218</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row>
    <row r="61" spans="2:44" x14ac:dyDescent="0.35">
      <c r="B61" s="206" t="s">
        <v>198</v>
      </c>
    </row>
    <row r="62" spans="2:44" x14ac:dyDescent="0.35">
      <c r="B62" s="207" t="s">
        <v>219</v>
      </c>
    </row>
    <row r="63" spans="2:44" ht="11.25" customHeight="1" x14ac:dyDescent="0.35">
      <c r="B63" s="219"/>
    </row>
    <row r="64" spans="2:44" x14ac:dyDescent="0.35">
      <c r="B64" s="225" t="s">
        <v>220</v>
      </c>
      <c r="C64" s="227"/>
      <c r="D64" s="227"/>
      <c r="E64" s="227"/>
      <c r="F64" s="227"/>
      <c r="G64" s="227"/>
      <c r="H64" s="227"/>
      <c r="I64" s="227"/>
      <c r="J64" s="227"/>
      <c r="K64" s="227"/>
      <c r="L64" s="227"/>
      <c r="M64" s="227"/>
      <c r="N64" s="227"/>
      <c r="O64" s="227"/>
      <c r="P64" s="227"/>
      <c r="Q64" s="227"/>
      <c r="R64" s="227"/>
      <c r="S64" s="227"/>
      <c r="T64" s="227"/>
      <c r="U64" s="227"/>
    </row>
    <row r="65" spans="2:44" ht="7.5" customHeight="1" x14ac:dyDescent="0.35">
      <c r="B65" s="219"/>
    </row>
    <row r="66" spans="2:44" ht="28.5" customHeight="1" x14ac:dyDescent="0.35">
      <c r="B66" s="352" t="s">
        <v>221</v>
      </c>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row>
    <row r="67" spans="2:44" x14ac:dyDescent="0.35">
      <c r="B67" s="206" t="s">
        <v>198</v>
      </c>
    </row>
    <row r="68" spans="2:44" x14ac:dyDescent="0.35">
      <c r="B68" s="207" t="s">
        <v>214</v>
      </c>
    </row>
    <row r="69" spans="2:44" ht="11.25" customHeight="1" x14ac:dyDescent="0.35"/>
    <row r="70" spans="2:44" ht="17" x14ac:dyDescent="0.35">
      <c r="B70" s="209" t="s">
        <v>222</v>
      </c>
    </row>
    <row r="71" spans="2:44" ht="39" customHeight="1" x14ac:dyDescent="0.35">
      <c r="B71" s="352" t="s">
        <v>223</v>
      </c>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row>
    <row r="72" spans="2:44" ht="7.5" customHeight="1" x14ac:dyDescent="0.35">
      <c r="B72" s="210"/>
    </row>
    <row r="73" spans="2:44" ht="26.25" customHeight="1" x14ac:dyDescent="0.35">
      <c r="B73" s="226" t="s">
        <v>224</v>
      </c>
      <c r="C73" s="358" t="s">
        <v>225</v>
      </c>
      <c r="D73" s="359"/>
      <c r="E73" s="359"/>
      <c r="F73" s="359"/>
      <c r="G73" s="359"/>
      <c r="H73" s="359"/>
      <c r="I73" s="359"/>
      <c r="J73" s="359"/>
      <c r="K73" s="359"/>
      <c r="L73" s="359"/>
      <c r="M73" s="359"/>
      <c r="N73" s="360"/>
      <c r="O73" s="359" t="s">
        <v>226</v>
      </c>
      <c r="P73" s="359"/>
      <c r="Q73" s="359"/>
      <c r="R73" s="359"/>
      <c r="S73" s="359"/>
      <c r="T73" s="359"/>
      <c r="U73" s="359"/>
      <c r="V73" s="359"/>
      <c r="W73" s="359"/>
      <c r="X73" s="359"/>
      <c r="Y73" s="359"/>
      <c r="Z73" s="359"/>
    </row>
    <row r="74" spans="2:44" ht="15" thickBot="1" x14ac:dyDescent="0.4">
      <c r="B74" s="211" t="s">
        <v>227</v>
      </c>
      <c r="C74" s="356" t="s">
        <v>228</v>
      </c>
      <c r="D74" s="355"/>
      <c r="E74" s="355"/>
      <c r="F74" s="355"/>
      <c r="G74" s="355"/>
      <c r="H74" s="355"/>
      <c r="I74" s="355"/>
      <c r="J74" s="355"/>
      <c r="K74" s="355"/>
      <c r="L74" s="355"/>
      <c r="M74" s="355"/>
      <c r="N74" s="357"/>
      <c r="O74" s="355" t="s">
        <v>229</v>
      </c>
      <c r="P74" s="355"/>
      <c r="Q74" s="355"/>
      <c r="R74" s="355"/>
      <c r="S74" s="355"/>
      <c r="T74" s="355"/>
      <c r="U74" s="355"/>
      <c r="V74" s="355"/>
      <c r="W74" s="355"/>
      <c r="X74" s="355"/>
      <c r="Y74" s="355"/>
      <c r="Z74" s="355"/>
    </row>
    <row r="75" spans="2:44" ht="24" customHeight="1" thickBot="1" x14ac:dyDescent="0.4">
      <c r="B75" s="211" t="s">
        <v>230</v>
      </c>
      <c r="C75" s="356" t="s">
        <v>231</v>
      </c>
      <c r="D75" s="355"/>
      <c r="E75" s="355"/>
      <c r="F75" s="355"/>
      <c r="G75" s="355"/>
      <c r="H75" s="355"/>
      <c r="I75" s="355"/>
      <c r="J75" s="355"/>
      <c r="K75" s="355"/>
      <c r="L75" s="355"/>
      <c r="M75" s="355"/>
      <c r="N75" s="357"/>
      <c r="O75" s="355" t="s">
        <v>229</v>
      </c>
      <c r="P75" s="355"/>
      <c r="Q75" s="355"/>
      <c r="R75" s="355"/>
      <c r="S75" s="355"/>
      <c r="T75" s="355"/>
      <c r="U75" s="355"/>
      <c r="V75" s="355"/>
      <c r="W75" s="355"/>
      <c r="X75" s="355"/>
      <c r="Y75" s="355"/>
      <c r="Z75" s="355"/>
    </row>
    <row r="76" spans="2:44" ht="15.75" customHeight="1" thickBot="1" x14ac:dyDescent="0.4">
      <c r="B76" s="245">
        <v>2023</v>
      </c>
      <c r="C76" s="362" t="s">
        <v>232</v>
      </c>
      <c r="D76" s="363"/>
      <c r="E76" s="363"/>
      <c r="F76" s="363"/>
      <c r="G76" s="363"/>
      <c r="H76" s="363"/>
      <c r="I76" s="363"/>
      <c r="J76" s="363"/>
      <c r="K76" s="363"/>
      <c r="L76" s="363"/>
      <c r="M76" s="363"/>
      <c r="N76" s="364"/>
      <c r="O76" s="362" t="s">
        <v>233</v>
      </c>
      <c r="P76" s="363"/>
      <c r="Q76" s="363"/>
      <c r="R76" s="363"/>
      <c r="S76" s="363"/>
      <c r="T76" s="363"/>
      <c r="U76" s="363"/>
      <c r="V76" s="363"/>
      <c r="W76" s="363"/>
      <c r="X76" s="363"/>
      <c r="Y76" s="363"/>
      <c r="Z76" s="363"/>
    </row>
    <row r="77" spans="2:44" ht="15.75" customHeight="1" x14ac:dyDescent="0.35">
      <c r="B77" s="212">
        <v>2024</v>
      </c>
      <c r="C77" s="362" t="s">
        <v>234</v>
      </c>
      <c r="D77" s="363"/>
      <c r="E77" s="363"/>
      <c r="F77" s="363"/>
      <c r="G77" s="363"/>
      <c r="H77" s="363"/>
      <c r="I77" s="363"/>
      <c r="J77" s="363"/>
      <c r="K77" s="363"/>
      <c r="L77" s="363"/>
      <c r="M77" s="363"/>
      <c r="N77" s="364"/>
      <c r="O77" s="362" t="s">
        <v>235</v>
      </c>
      <c r="P77" s="363"/>
      <c r="Q77" s="363"/>
      <c r="R77" s="363"/>
      <c r="S77" s="363"/>
      <c r="T77" s="363"/>
      <c r="U77" s="363"/>
      <c r="V77" s="363"/>
      <c r="W77" s="363"/>
      <c r="X77" s="363"/>
      <c r="Y77" s="363"/>
      <c r="Z77" s="363"/>
    </row>
    <row r="78" spans="2:44" ht="7.5" customHeight="1" x14ac:dyDescent="0.35">
      <c r="B78" s="213"/>
    </row>
    <row r="79" spans="2:44" ht="11.25" customHeight="1" x14ac:dyDescent="0.35">
      <c r="B79" s="219"/>
    </row>
    <row r="80" spans="2:44" x14ac:dyDescent="0.35">
      <c r="B80" s="225" t="s">
        <v>236</v>
      </c>
      <c r="C80" s="227"/>
      <c r="D80" s="227"/>
      <c r="E80" s="227"/>
      <c r="F80" s="227"/>
      <c r="G80" s="227"/>
      <c r="H80" s="227"/>
      <c r="I80" s="227"/>
      <c r="J80" s="227"/>
    </row>
    <row r="81" spans="2:44" ht="7.5" customHeight="1" x14ac:dyDescent="0.35">
      <c r="B81" s="219"/>
    </row>
    <row r="82" spans="2:44" x14ac:dyDescent="0.35">
      <c r="B82" s="206" t="s">
        <v>198</v>
      </c>
    </row>
    <row r="83" spans="2:44" ht="27" customHeight="1" x14ac:dyDescent="0.35">
      <c r="B83" s="361" t="s">
        <v>237</v>
      </c>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361"/>
      <c r="AQ83" s="361"/>
      <c r="AR83" s="361"/>
    </row>
    <row r="84" spans="2:44" x14ac:dyDescent="0.35"/>
    <row r="85" spans="2:44" ht="17" x14ac:dyDescent="0.35">
      <c r="B85" s="209" t="s">
        <v>238</v>
      </c>
    </row>
    <row r="86" spans="2:44" x14ac:dyDescent="0.35">
      <c r="B86" s="203" t="s">
        <v>239</v>
      </c>
    </row>
    <row r="87" spans="2:44" ht="7.5" customHeight="1" x14ac:dyDescent="0.35">
      <c r="B87" s="219"/>
    </row>
    <row r="88" spans="2:44" x14ac:dyDescent="0.35">
      <c r="B88" s="228" t="s">
        <v>240</v>
      </c>
    </row>
    <row r="89" spans="2:44" ht="7.5" customHeight="1" x14ac:dyDescent="0.35">
      <c r="B89" s="219"/>
    </row>
    <row r="90" spans="2:44" x14ac:dyDescent="0.35">
      <c r="B90" s="205" t="s">
        <v>241</v>
      </c>
    </row>
    <row r="91" spans="2:44" ht="7.5" customHeight="1" x14ac:dyDescent="0.35">
      <c r="B91" s="219"/>
    </row>
    <row r="92" spans="2:44" x14ac:dyDescent="0.35">
      <c r="B92" s="203" t="s">
        <v>242</v>
      </c>
    </row>
    <row r="93" spans="2:44" ht="7.5" customHeight="1" x14ac:dyDescent="0.35">
      <c r="B93" s="219"/>
    </row>
    <row r="94" spans="2:44" x14ac:dyDescent="0.35">
      <c r="B94" s="203" t="s">
        <v>243</v>
      </c>
    </row>
    <row r="95" spans="2:44" x14ac:dyDescent="0.35">
      <c r="B95" s="206" t="s">
        <v>198</v>
      </c>
    </row>
    <row r="96" spans="2:44" x14ac:dyDescent="0.35">
      <c r="B96" s="207" t="s">
        <v>214</v>
      </c>
    </row>
    <row r="97" spans="2:44" ht="7.5" customHeight="1" x14ac:dyDescent="0.35">
      <c r="B97" s="219"/>
    </row>
    <row r="98" spans="2:44" x14ac:dyDescent="0.35">
      <c r="B98" s="205" t="s">
        <v>244</v>
      </c>
    </row>
    <row r="99" spans="2:44" ht="7.5" customHeight="1" x14ac:dyDescent="0.35">
      <c r="B99" s="219"/>
    </row>
    <row r="100" spans="2:44" x14ac:dyDescent="0.35">
      <c r="B100" s="203" t="s">
        <v>245</v>
      </c>
    </row>
    <row r="101" spans="2:44" x14ac:dyDescent="0.35">
      <c r="B101" s="206" t="s">
        <v>198</v>
      </c>
    </row>
    <row r="102" spans="2:44" x14ac:dyDescent="0.35">
      <c r="B102" s="207" t="s">
        <v>214</v>
      </c>
    </row>
    <row r="103" spans="2:44" ht="18.75" customHeight="1" x14ac:dyDescent="0.35"/>
    <row r="104" spans="2:44" ht="26" x14ac:dyDescent="0.35">
      <c r="B104" s="208" t="s">
        <v>246</v>
      </c>
    </row>
    <row r="105" spans="2:44" ht="11.25" customHeight="1" x14ac:dyDescent="0.35">
      <c r="B105" s="219"/>
    </row>
    <row r="106" spans="2:44" x14ac:dyDescent="0.35">
      <c r="B106" s="225" t="s">
        <v>247</v>
      </c>
      <c r="C106" s="227"/>
      <c r="D106" s="227"/>
      <c r="E106" s="227"/>
      <c r="F106" s="227"/>
      <c r="G106" s="227"/>
      <c r="H106" s="227"/>
      <c r="I106" s="227"/>
      <c r="J106" s="227"/>
      <c r="K106" s="227"/>
    </row>
    <row r="107" spans="2:44" ht="7.5" customHeight="1" x14ac:dyDescent="0.35">
      <c r="B107" s="219"/>
    </row>
    <row r="108" spans="2:44" ht="26.25" customHeight="1" x14ac:dyDescent="0.35">
      <c r="B108" s="352" t="s">
        <v>248</v>
      </c>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row>
    <row r="109" spans="2:44" ht="7.5" customHeight="1" x14ac:dyDescent="0.35">
      <c r="B109" s="219"/>
    </row>
    <row r="110" spans="2:44" x14ac:dyDescent="0.35">
      <c r="B110" s="205" t="s">
        <v>249</v>
      </c>
    </row>
    <row r="111" spans="2:44" ht="7.5" customHeight="1" x14ac:dyDescent="0.35">
      <c r="B111" s="219"/>
    </row>
    <row r="112" spans="2:44" ht="39.75" customHeight="1" x14ac:dyDescent="0.35">
      <c r="B112" s="352" t="s">
        <v>250</v>
      </c>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row>
    <row r="113" spans="2:7" x14ac:dyDescent="0.35">
      <c r="B113" s="206" t="s">
        <v>198</v>
      </c>
    </row>
    <row r="114" spans="2:7" x14ac:dyDescent="0.35">
      <c r="B114" s="207" t="s">
        <v>251</v>
      </c>
    </row>
    <row r="115" spans="2:7" ht="7.5" customHeight="1" x14ac:dyDescent="0.35">
      <c r="B115" s="219"/>
    </row>
    <row r="116" spans="2:7" x14ac:dyDescent="0.35">
      <c r="B116" s="205" t="s">
        <v>252</v>
      </c>
    </row>
    <row r="117" spans="2:7" ht="7.5" customHeight="1" x14ac:dyDescent="0.35">
      <c r="B117" s="219"/>
    </row>
    <row r="118" spans="2:7" x14ac:dyDescent="0.35">
      <c r="B118" s="203" t="s">
        <v>253</v>
      </c>
    </row>
    <row r="119" spans="2:7" x14ac:dyDescent="0.35">
      <c r="B119" s="206" t="s">
        <v>198</v>
      </c>
    </row>
    <row r="120" spans="2:7" x14ac:dyDescent="0.35">
      <c r="B120" s="207" t="s">
        <v>254</v>
      </c>
    </row>
    <row r="121" spans="2:7" ht="7.5" customHeight="1" x14ac:dyDescent="0.35">
      <c r="B121" s="219"/>
    </row>
    <row r="122" spans="2:7" x14ac:dyDescent="0.35">
      <c r="B122" s="203" t="s">
        <v>255</v>
      </c>
    </row>
    <row r="123" spans="2:7" ht="18.75" customHeight="1" x14ac:dyDescent="0.35">
      <c r="B123" s="33"/>
    </row>
    <row r="124" spans="2:7" ht="26" x14ac:dyDescent="0.35">
      <c r="B124" s="208" t="s">
        <v>256</v>
      </c>
    </row>
    <row r="125" spans="2:7" x14ac:dyDescent="0.35">
      <c r="B125" s="203" t="s">
        <v>257</v>
      </c>
    </row>
    <row r="126" spans="2:7" ht="11.25" customHeight="1" x14ac:dyDescent="0.35">
      <c r="B126" s="204"/>
    </row>
    <row r="127" spans="2:7" x14ac:dyDescent="0.35">
      <c r="B127" s="225" t="s">
        <v>258</v>
      </c>
      <c r="C127" s="227"/>
      <c r="D127" s="227"/>
      <c r="E127" s="227"/>
      <c r="F127" s="227"/>
      <c r="G127" s="227"/>
    </row>
    <row r="128" spans="2:7" ht="7.5" customHeight="1" x14ac:dyDescent="0.35">
      <c r="B128" s="204"/>
    </row>
    <row r="129" spans="2:44" ht="39.75" customHeight="1" x14ac:dyDescent="0.35">
      <c r="B129" s="352" t="s">
        <v>259</v>
      </c>
      <c r="C129" s="352"/>
      <c r="D129" s="352"/>
      <c r="E129" s="352"/>
      <c r="F129" s="352"/>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row>
    <row r="130" spans="2:44" x14ac:dyDescent="0.35">
      <c r="B130" s="206" t="s">
        <v>198</v>
      </c>
    </row>
    <row r="131" spans="2:44" x14ac:dyDescent="0.35">
      <c r="B131" s="207" t="s">
        <v>260</v>
      </c>
    </row>
    <row r="132" spans="2:44" ht="11.25" customHeight="1" x14ac:dyDescent="0.35">
      <c r="B132" s="204"/>
    </row>
    <row r="133" spans="2:44" x14ac:dyDescent="0.35">
      <c r="B133" s="225" t="s">
        <v>261</v>
      </c>
      <c r="C133" s="227"/>
      <c r="D133" s="227"/>
      <c r="E133" s="227"/>
    </row>
    <row r="134" spans="2:44" ht="7.5" customHeight="1" x14ac:dyDescent="0.35">
      <c r="B134" s="204"/>
    </row>
    <row r="135" spans="2:44" x14ac:dyDescent="0.35">
      <c r="B135" s="206" t="s">
        <v>198</v>
      </c>
    </row>
    <row r="136" spans="2:44" x14ac:dyDescent="0.35">
      <c r="B136" s="207" t="s">
        <v>262</v>
      </c>
    </row>
    <row r="137" spans="2:44" ht="11.25" customHeight="1" x14ac:dyDescent="0.35">
      <c r="B137" s="204"/>
    </row>
    <row r="138" spans="2:44" x14ac:dyDescent="0.35">
      <c r="B138" s="225" t="s">
        <v>263</v>
      </c>
      <c r="C138" s="227"/>
      <c r="D138" s="227"/>
      <c r="E138" s="227"/>
      <c r="F138" s="227"/>
      <c r="G138" s="227"/>
      <c r="H138" s="227"/>
      <c r="I138" s="227"/>
      <c r="J138" s="227"/>
      <c r="K138" s="227"/>
      <c r="L138" s="227"/>
      <c r="M138" s="227"/>
      <c r="N138" s="227"/>
      <c r="O138" s="227"/>
      <c r="P138" s="227"/>
      <c r="Q138" s="227"/>
      <c r="R138" s="227"/>
    </row>
    <row r="139" spans="2:44" ht="7.5" customHeight="1" x14ac:dyDescent="0.35">
      <c r="B139" s="204"/>
    </row>
    <row r="140" spans="2:44" ht="28.5" customHeight="1" x14ac:dyDescent="0.35">
      <c r="B140" s="352" t="s">
        <v>264</v>
      </c>
      <c r="C140" s="352"/>
      <c r="D140" s="352"/>
      <c r="E140" s="352"/>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352"/>
      <c r="AL140" s="352"/>
      <c r="AM140" s="352"/>
      <c r="AN140" s="352"/>
      <c r="AO140" s="352"/>
      <c r="AP140" s="352"/>
      <c r="AQ140" s="352"/>
      <c r="AR140" s="352"/>
    </row>
    <row r="141" spans="2:44" x14ac:dyDescent="0.35">
      <c r="B141" s="206" t="s">
        <v>198</v>
      </c>
    </row>
    <row r="142" spans="2:44" x14ac:dyDescent="0.35">
      <c r="B142" s="207" t="s">
        <v>214</v>
      </c>
    </row>
    <row r="143" spans="2:44" ht="18.75" customHeight="1" x14ac:dyDescent="0.35"/>
    <row r="144" spans="2:44" ht="26" x14ac:dyDescent="0.35">
      <c r="B144" s="208" t="s">
        <v>265</v>
      </c>
    </row>
    <row r="145" spans="2:44" x14ac:dyDescent="0.35">
      <c r="B145" s="203" t="s">
        <v>266</v>
      </c>
    </row>
    <row r="146" spans="2:44" ht="11.25" customHeight="1" x14ac:dyDescent="0.35">
      <c r="B146" s="204"/>
    </row>
    <row r="147" spans="2:44" x14ac:dyDescent="0.35">
      <c r="B147" s="225" t="s">
        <v>267</v>
      </c>
      <c r="C147" s="227"/>
      <c r="D147" s="227"/>
      <c r="E147" s="227"/>
      <c r="F147" s="227"/>
      <c r="G147" s="227"/>
      <c r="H147" s="227"/>
      <c r="I147" s="227"/>
      <c r="J147" s="227"/>
      <c r="K147" s="227"/>
    </row>
    <row r="148" spans="2:44" ht="7.5" customHeight="1" x14ac:dyDescent="0.35">
      <c r="B148" s="204"/>
    </row>
    <row r="149" spans="2:44" x14ac:dyDescent="0.35">
      <c r="B149" s="206" t="s">
        <v>198</v>
      </c>
    </row>
    <row r="150" spans="2:44" x14ac:dyDescent="0.35">
      <c r="B150" s="207" t="s">
        <v>208</v>
      </c>
    </row>
    <row r="151" spans="2:44" ht="11.25" customHeight="1" x14ac:dyDescent="0.35">
      <c r="B151" s="204"/>
    </row>
    <row r="152" spans="2:44" x14ac:dyDescent="0.35">
      <c r="B152" s="225" t="s">
        <v>268</v>
      </c>
      <c r="C152" s="227"/>
      <c r="D152" s="227"/>
      <c r="E152" s="227"/>
      <c r="F152" s="227"/>
      <c r="G152" s="227"/>
      <c r="H152" s="227"/>
      <c r="I152" s="227"/>
      <c r="J152" s="227"/>
      <c r="K152" s="227"/>
      <c r="L152" s="227"/>
      <c r="M152" s="227"/>
      <c r="N152" s="227"/>
      <c r="O152" s="227"/>
      <c r="P152" s="227"/>
      <c r="Q152" s="227"/>
      <c r="R152" s="227"/>
      <c r="S152" s="227"/>
      <c r="T152" s="227"/>
      <c r="U152" s="227"/>
      <c r="V152" s="227"/>
      <c r="W152" s="227"/>
      <c r="X152" s="227"/>
      <c r="Y152" s="227"/>
      <c r="Z152" s="227"/>
      <c r="AA152" s="227"/>
    </row>
    <row r="153" spans="2:44" ht="7.5" customHeight="1" x14ac:dyDescent="0.35">
      <c r="B153" s="204"/>
    </row>
    <row r="154" spans="2:44" ht="41.25" customHeight="1" x14ac:dyDescent="0.35">
      <c r="B154" s="352" t="s">
        <v>269</v>
      </c>
      <c r="C154" s="352"/>
      <c r="D154" s="352"/>
      <c r="E154" s="352"/>
      <c r="F154" s="352"/>
      <c r="G154" s="352"/>
      <c r="H154" s="352"/>
      <c r="I154" s="352"/>
      <c r="J154" s="352"/>
      <c r="K154" s="352"/>
      <c r="L154" s="352"/>
      <c r="M154" s="352"/>
      <c r="N154" s="352"/>
      <c r="O154" s="352"/>
      <c r="P154" s="352"/>
      <c r="Q154" s="352"/>
      <c r="R154" s="352"/>
      <c r="S154" s="352"/>
      <c r="T154" s="352"/>
      <c r="U154" s="352"/>
      <c r="V154" s="352"/>
      <c r="W154" s="352"/>
      <c r="X154" s="352"/>
      <c r="Y154" s="352"/>
      <c r="Z154" s="352"/>
      <c r="AA154" s="352"/>
      <c r="AB154" s="352"/>
      <c r="AC154" s="352"/>
      <c r="AD154" s="352"/>
      <c r="AE154" s="352"/>
      <c r="AF154" s="352"/>
      <c r="AG154" s="352"/>
      <c r="AH154" s="352"/>
      <c r="AI154" s="352"/>
      <c r="AJ154" s="352"/>
      <c r="AK154" s="352"/>
      <c r="AL154" s="352"/>
      <c r="AM154" s="352"/>
      <c r="AN154" s="352"/>
      <c r="AO154" s="352"/>
      <c r="AP154" s="352"/>
      <c r="AQ154" s="352"/>
      <c r="AR154" s="352"/>
    </row>
    <row r="155" spans="2:44" ht="7.5" customHeight="1" x14ac:dyDescent="0.35">
      <c r="B155" s="214"/>
    </row>
    <row r="156" spans="2:44" ht="29.25" customHeight="1" x14ac:dyDescent="0.35">
      <c r="B156" s="352" t="s">
        <v>270</v>
      </c>
      <c r="C156" s="352"/>
      <c r="D156" s="352"/>
      <c r="E156" s="352"/>
      <c r="F156" s="352"/>
      <c r="G156" s="352"/>
      <c r="H156" s="352"/>
      <c r="I156" s="352"/>
      <c r="J156" s="352"/>
      <c r="K156" s="352"/>
      <c r="L156" s="352"/>
      <c r="M156" s="352"/>
      <c r="N156" s="352"/>
      <c r="O156" s="352"/>
      <c r="P156" s="352"/>
      <c r="Q156" s="352"/>
      <c r="R156" s="352"/>
      <c r="S156" s="352"/>
      <c r="T156" s="352"/>
      <c r="U156" s="352"/>
      <c r="V156" s="352"/>
      <c r="W156" s="352"/>
      <c r="X156" s="352"/>
      <c r="Y156" s="352"/>
      <c r="Z156" s="352"/>
      <c r="AA156" s="352"/>
      <c r="AB156" s="352"/>
      <c r="AC156" s="352"/>
      <c r="AD156" s="352"/>
      <c r="AE156" s="352"/>
      <c r="AF156" s="352"/>
      <c r="AG156" s="352"/>
      <c r="AH156" s="352"/>
      <c r="AI156" s="352"/>
      <c r="AJ156" s="352"/>
      <c r="AK156" s="352"/>
      <c r="AL156" s="352"/>
      <c r="AM156" s="352"/>
      <c r="AN156" s="352"/>
      <c r="AO156" s="352"/>
      <c r="AP156" s="352"/>
      <c r="AQ156" s="352"/>
      <c r="AR156" s="352"/>
    </row>
    <row r="157" spans="2:44" x14ac:dyDescent="0.35">
      <c r="B157" s="206" t="s">
        <v>198</v>
      </c>
    </row>
    <row r="158" spans="2:44" ht="27" customHeight="1" x14ac:dyDescent="0.35">
      <c r="B158" s="361" t="s">
        <v>271</v>
      </c>
      <c r="C158" s="361"/>
      <c r="D158" s="361"/>
      <c r="E158" s="361"/>
      <c r="F158" s="361"/>
      <c r="G158" s="361"/>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361"/>
      <c r="AI158" s="361"/>
      <c r="AJ158" s="361"/>
      <c r="AK158" s="361"/>
      <c r="AL158" s="361"/>
      <c r="AM158" s="361"/>
      <c r="AN158" s="361"/>
      <c r="AO158" s="361"/>
      <c r="AP158" s="361"/>
      <c r="AQ158" s="361"/>
      <c r="AR158" s="361"/>
    </row>
    <row r="159" spans="2:44" ht="11.25" customHeight="1" x14ac:dyDescent="0.35">
      <c r="B159" s="204"/>
    </row>
    <row r="160" spans="2:44" x14ac:dyDescent="0.35">
      <c r="B160" s="225" t="s">
        <v>272</v>
      </c>
      <c r="C160" s="227"/>
      <c r="D160" s="227"/>
    </row>
    <row r="161" spans="2:6" ht="7.5" customHeight="1" x14ac:dyDescent="0.35">
      <c r="B161" s="204"/>
    </row>
    <row r="162" spans="2:6" x14ac:dyDescent="0.35">
      <c r="B162" s="203" t="s">
        <v>273</v>
      </c>
    </row>
    <row r="163" spans="2:6" x14ac:dyDescent="0.35">
      <c r="B163" s="206" t="s">
        <v>198</v>
      </c>
    </row>
    <row r="164" spans="2:6" x14ac:dyDescent="0.35">
      <c r="B164" s="207" t="s">
        <v>274</v>
      </c>
    </row>
    <row r="165" spans="2:6" ht="11.25" customHeight="1" x14ac:dyDescent="0.35">
      <c r="B165" s="204"/>
    </row>
    <row r="166" spans="2:6" x14ac:dyDescent="0.35">
      <c r="B166" s="225" t="s">
        <v>275</v>
      </c>
      <c r="C166" s="227"/>
      <c r="D166" s="227"/>
    </row>
    <row r="167" spans="2:6" ht="7.5" customHeight="1" x14ac:dyDescent="0.35">
      <c r="B167" s="204"/>
    </row>
    <row r="168" spans="2:6" x14ac:dyDescent="0.35">
      <c r="B168" s="203" t="s">
        <v>216</v>
      </c>
    </row>
    <row r="169" spans="2:6" x14ac:dyDescent="0.35">
      <c r="B169" s="206" t="s">
        <v>198</v>
      </c>
    </row>
    <row r="170" spans="2:6" x14ac:dyDescent="0.35">
      <c r="B170" s="207" t="s">
        <v>214</v>
      </c>
    </row>
    <row r="171" spans="2:6" ht="11.25" customHeight="1" x14ac:dyDescent="0.35">
      <c r="B171" s="204"/>
    </row>
    <row r="172" spans="2:6" x14ac:dyDescent="0.35">
      <c r="B172" s="225" t="s">
        <v>276</v>
      </c>
      <c r="C172" s="227"/>
      <c r="D172" s="227"/>
      <c r="E172" s="227"/>
      <c r="F172" s="227"/>
    </row>
    <row r="173" spans="2:6" ht="7.5" customHeight="1" x14ac:dyDescent="0.35">
      <c r="B173" s="204"/>
    </row>
    <row r="174" spans="2:6" x14ac:dyDescent="0.35">
      <c r="B174" s="203" t="s">
        <v>277</v>
      </c>
    </row>
    <row r="175" spans="2:6" x14ac:dyDescent="0.35">
      <c r="B175" s="206" t="s">
        <v>198</v>
      </c>
    </row>
    <row r="176" spans="2:6" x14ac:dyDescent="0.35">
      <c r="B176" s="207" t="s">
        <v>278</v>
      </c>
    </row>
    <row r="177" spans="2:44" ht="18.75" customHeight="1" x14ac:dyDescent="0.35"/>
    <row r="178" spans="2:44" ht="26" x14ac:dyDescent="0.35">
      <c r="B178" s="208" t="s">
        <v>279</v>
      </c>
    </row>
    <row r="179" spans="2:44" x14ac:dyDescent="0.35">
      <c r="B179" s="203" t="s">
        <v>280</v>
      </c>
    </row>
    <row r="180" spans="2:44" ht="11.25" customHeight="1" x14ac:dyDescent="0.35">
      <c r="B180" s="204"/>
    </row>
    <row r="181" spans="2:44" x14ac:dyDescent="0.35">
      <c r="B181" s="225" t="s">
        <v>281</v>
      </c>
      <c r="C181" s="227"/>
      <c r="D181" s="227"/>
      <c r="E181" s="227"/>
      <c r="F181" s="227"/>
      <c r="G181" s="227"/>
    </row>
    <row r="182" spans="2:44" ht="7.5" customHeight="1" x14ac:dyDescent="0.35">
      <c r="B182" s="204"/>
    </row>
    <row r="183" spans="2:44" ht="27" customHeight="1" x14ac:dyDescent="0.35">
      <c r="B183" s="352" t="s">
        <v>282</v>
      </c>
      <c r="C183" s="352"/>
      <c r="D183" s="352"/>
      <c r="E183" s="352"/>
      <c r="F183" s="352"/>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c r="AI183" s="352"/>
      <c r="AJ183" s="352"/>
      <c r="AK183" s="352"/>
      <c r="AL183" s="352"/>
      <c r="AM183" s="352"/>
      <c r="AN183" s="352"/>
      <c r="AO183" s="352"/>
      <c r="AP183" s="352"/>
      <c r="AQ183" s="352"/>
      <c r="AR183" s="352"/>
    </row>
    <row r="184" spans="2:44" ht="11.25" customHeight="1" x14ac:dyDescent="0.35">
      <c r="B184" s="204"/>
    </row>
    <row r="185" spans="2:44" x14ac:dyDescent="0.35">
      <c r="B185" s="225" t="s">
        <v>283</v>
      </c>
      <c r="C185" s="227"/>
      <c r="D185" s="227"/>
      <c r="E185" s="227"/>
      <c r="F185" s="227"/>
      <c r="G185" s="227"/>
      <c r="H185" s="227"/>
      <c r="I185" s="227"/>
      <c r="J185" s="227"/>
      <c r="K185" s="227"/>
      <c r="L185" s="227"/>
      <c r="M185" s="227"/>
      <c r="N185" s="227"/>
      <c r="O185" s="227"/>
    </row>
    <row r="186" spans="2:44" ht="7.5" customHeight="1" x14ac:dyDescent="0.35">
      <c r="B186" s="204"/>
    </row>
    <row r="187" spans="2:44" ht="38.25" customHeight="1" x14ac:dyDescent="0.35">
      <c r="B187" s="352" t="s">
        <v>284</v>
      </c>
      <c r="C187" s="352"/>
      <c r="D187" s="352"/>
      <c r="E187" s="352"/>
      <c r="F187" s="352"/>
      <c r="G187" s="352"/>
      <c r="H187" s="352"/>
      <c r="I187" s="352"/>
      <c r="J187" s="352"/>
      <c r="K187" s="352"/>
      <c r="L187" s="352"/>
      <c r="M187" s="352"/>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c r="AI187" s="352"/>
      <c r="AJ187" s="352"/>
      <c r="AK187" s="352"/>
      <c r="AL187" s="352"/>
      <c r="AM187" s="352"/>
      <c r="AN187" s="352"/>
      <c r="AO187" s="352"/>
      <c r="AP187" s="352"/>
      <c r="AQ187" s="352"/>
      <c r="AR187" s="352"/>
    </row>
    <row r="188" spans="2:44" ht="7.5" customHeight="1" x14ac:dyDescent="0.35">
      <c r="B188" s="204"/>
    </row>
    <row r="189" spans="2:44" ht="29.25" customHeight="1" x14ac:dyDescent="0.35">
      <c r="B189" s="352" t="s">
        <v>285</v>
      </c>
      <c r="C189" s="352"/>
      <c r="D189" s="352"/>
      <c r="E189" s="352"/>
      <c r="F189" s="352"/>
      <c r="G189" s="352"/>
      <c r="H189" s="352"/>
      <c r="I189" s="352"/>
      <c r="J189" s="352"/>
      <c r="K189" s="352"/>
      <c r="L189" s="352"/>
      <c r="M189" s="352"/>
      <c r="N189" s="352"/>
      <c r="O189" s="352"/>
      <c r="P189" s="352"/>
      <c r="Q189" s="352"/>
      <c r="R189" s="352"/>
      <c r="S189" s="352"/>
      <c r="T189" s="352"/>
      <c r="U189" s="352"/>
      <c r="V189" s="352"/>
      <c r="W189" s="352"/>
      <c r="X189" s="352"/>
      <c r="Y189" s="352"/>
      <c r="Z189" s="352"/>
      <c r="AA189" s="352"/>
      <c r="AB189" s="352"/>
      <c r="AC189" s="352"/>
      <c r="AD189" s="352"/>
      <c r="AE189" s="352"/>
      <c r="AF189" s="352"/>
      <c r="AG189" s="352"/>
      <c r="AH189" s="352"/>
      <c r="AI189" s="352"/>
      <c r="AJ189" s="352"/>
      <c r="AK189" s="352"/>
      <c r="AL189" s="352"/>
      <c r="AM189" s="352"/>
      <c r="AN189" s="352"/>
      <c r="AO189" s="352"/>
      <c r="AP189" s="352"/>
      <c r="AQ189" s="352"/>
      <c r="AR189" s="352"/>
    </row>
    <row r="190" spans="2:44" x14ac:dyDescent="0.35">
      <c r="B190" s="206" t="s">
        <v>198</v>
      </c>
    </row>
    <row r="191" spans="2:44" x14ac:dyDescent="0.35">
      <c r="B191" s="207" t="s">
        <v>286</v>
      </c>
    </row>
    <row r="192" spans="2:44" ht="15" customHeight="1" x14ac:dyDescent="0.35">
      <c r="B192" s="229" t="s">
        <v>287</v>
      </c>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c r="AA192" s="229"/>
      <c r="AB192" s="229"/>
      <c r="AC192" s="229"/>
      <c r="AD192" s="229"/>
      <c r="AE192" s="229"/>
      <c r="AF192" s="229"/>
      <c r="AG192" s="229"/>
      <c r="AH192" s="229"/>
      <c r="AI192" s="229"/>
      <c r="AJ192" s="229"/>
      <c r="AK192" s="229"/>
      <c r="AL192" s="229"/>
      <c r="AM192" s="229"/>
      <c r="AN192" s="229"/>
      <c r="AO192" s="229"/>
      <c r="AP192" s="229"/>
      <c r="AQ192" s="229"/>
      <c r="AR192" s="229"/>
    </row>
    <row r="193" spans="2:44" ht="15" customHeight="1" x14ac:dyDescent="0.35">
      <c r="B193" s="230" t="s">
        <v>288</v>
      </c>
      <c r="C193" s="230"/>
      <c r="D193" s="230"/>
      <c r="E193" s="230"/>
      <c r="F193" s="230"/>
      <c r="G193" s="230"/>
      <c r="H193" s="230"/>
      <c r="I193" s="230"/>
      <c r="J193" s="230"/>
      <c r="K193" s="230"/>
      <c r="L193" s="230"/>
      <c r="M193" s="230"/>
      <c r="N193" s="230"/>
      <c r="O193" s="230"/>
      <c r="P193" s="230"/>
      <c r="Q193" s="230"/>
      <c r="R193" s="230"/>
      <c r="S193" s="230"/>
      <c r="T193" s="230"/>
      <c r="U193" s="230"/>
      <c r="V193" s="230"/>
      <c r="W193" s="230"/>
      <c r="X193" s="230"/>
      <c r="Y193" s="230"/>
      <c r="Z193" s="230"/>
      <c r="AA193" s="230"/>
      <c r="AB193" s="230"/>
      <c r="AC193" s="230"/>
      <c r="AD193" s="230"/>
      <c r="AE193" s="230"/>
      <c r="AF193" s="230"/>
      <c r="AG193" s="230"/>
      <c r="AH193" s="230"/>
      <c r="AI193" s="230"/>
      <c r="AJ193" s="230"/>
      <c r="AK193" s="230"/>
      <c r="AL193" s="230"/>
      <c r="AM193" s="230"/>
      <c r="AN193" s="230"/>
      <c r="AO193" s="230"/>
      <c r="AP193" s="230"/>
      <c r="AQ193" s="230"/>
      <c r="AR193" s="230"/>
    </row>
    <row r="194" spans="2:44" x14ac:dyDescent="0.35">
      <c r="B194" s="215" t="s">
        <v>289</v>
      </c>
    </row>
    <row r="195" spans="2:44" x14ac:dyDescent="0.35">
      <c r="B195" s="216" t="s">
        <v>290</v>
      </c>
    </row>
    <row r="196" spans="2:44" x14ac:dyDescent="0.35">
      <c r="B196" s="216" t="s">
        <v>291</v>
      </c>
    </row>
    <row r="197" spans="2:44" x14ac:dyDescent="0.35">
      <c r="B197" s="207" t="s">
        <v>292</v>
      </c>
    </row>
    <row r="198" spans="2:44" ht="11.25" customHeight="1" x14ac:dyDescent="0.35">
      <c r="B198" s="204"/>
    </row>
    <row r="199" spans="2:44" x14ac:dyDescent="0.35">
      <c r="B199" s="225" t="s">
        <v>293</v>
      </c>
      <c r="C199" s="227"/>
      <c r="D199" s="227"/>
      <c r="E199" s="227"/>
      <c r="F199" s="227"/>
      <c r="G199" s="227"/>
      <c r="H199" s="227"/>
      <c r="I199" s="227"/>
      <c r="J199" s="227"/>
      <c r="K199" s="227"/>
      <c r="L199" s="227"/>
      <c r="M199" s="227"/>
      <c r="N199" s="227"/>
      <c r="O199" s="227"/>
      <c r="P199" s="227"/>
      <c r="Q199" s="227"/>
      <c r="R199" s="227"/>
      <c r="S199" s="227"/>
      <c r="T199" s="227"/>
      <c r="U199" s="227"/>
      <c r="V199" s="227"/>
    </row>
    <row r="200" spans="2:44" ht="7.5" customHeight="1" x14ac:dyDescent="0.35">
      <c r="B200" s="204"/>
    </row>
    <row r="201" spans="2:44" ht="28.5" customHeight="1" x14ac:dyDescent="0.35">
      <c r="B201" s="352" t="s">
        <v>294</v>
      </c>
      <c r="C201" s="352"/>
      <c r="D201" s="352"/>
      <c r="E201" s="352"/>
      <c r="F201" s="352"/>
      <c r="G201" s="352"/>
      <c r="H201" s="352"/>
      <c r="I201" s="352"/>
      <c r="J201" s="352"/>
      <c r="K201" s="352"/>
      <c r="L201" s="352"/>
      <c r="M201" s="352"/>
      <c r="N201" s="352"/>
      <c r="O201" s="352"/>
      <c r="P201" s="352"/>
      <c r="Q201" s="352"/>
      <c r="R201" s="352"/>
      <c r="S201" s="352"/>
      <c r="T201" s="352"/>
      <c r="U201" s="352"/>
      <c r="V201" s="352"/>
      <c r="W201" s="352"/>
      <c r="X201" s="352"/>
      <c r="Y201" s="352"/>
      <c r="Z201" s="352"/>
      <c r="AA201" s="352"/>
      <c r="AB201" s="352"/>
      <c r="AC201" s="352"/>
      <c r="AD201" s="352"/>
      <c r="AE201" s="352"/>
      <c r="AF201" s="352"/>
      <c r="AG201" s="352"/>
      <c r="AH201" s="352"/>
      <c r="AI201" s="352"/>
      <c r="AJ201" s="352"/>
      <c r="AK201" s="352"/>
      <c r="AL201" s="352"/>
      <c r="AM201" s="352"/>
      <c r="AN201" s="352"/>
      <c r="AO201" s="352"/>
      <c r="AP201" s="352"/>
      <c r="AQ201" s="352"/>
      <c r="AR201" s="352"/>
    </row>
    <row r="202" spans="2:44" x14ac:dyDescent="0.35">
      <c r="B202" s="206" t="s">
        <v>198</v>
      </c>
    </row>
    <row r="203" spans="2:44" ht="27.75" customHeight="1" x14ac:dyDescent="0.35">
      <c r="B203" s="361" t="s">
        <v>295</v>
      </c>
      <c r="C203" s="361"/>
      <c r="D203" s="361"/>
      <c r="E203" s="361"/>
      <c r="F203" s="361"/>
      <c r="G203" s="361"/>
      <c r="H203" s="361"/>
      <c r="I203" s="361"/>
      <c r="J203" s="361"/>
      <c r="K203" s="361"/>
      <c r="L203" s="361"/>
      <c r="M203" s="361"/>
      <c r="N203" s="361"/>
      <c r="O203" s="361"/>
      <c r="P203" s="361"/>
      <c r="Q203" s="361"/>
      <c r="R203" s="361"/>
      <c r="S203" s="361"/>
      <c r="T203" s="361"/>
      <c r="U203" s="361"/>
      <c r="V203" s="361"/>
      <c r="W203" s="361"/>
      <c r="X203" s="361"/>
      <c r="Y203" s="361"/>
      <c r="Z203" s="361"/>
      <c r="AA203" s="361"/>
      <c r="AB203" s="361"/>
      <c r="AC203" s="361"/>
      <c r="AD203" s="361"/>
      <c r="AE203" s="361"/>
      <c r="AF203" s="361"/>
      <c r="AG203" s="361"/>
      <c r="AH203" s="361"/>
      <c r="AI203" s="361"/>
      <c r="AJ203" s="361"/>
      <c r="AK203" s="361"/>
      <c r="AL203" s="361"/>
      <c r="AM203" s="361"/>
      <c r="AN203" s="361"/>
      <c r="AO203" s="361"/>
      <c r="AP203" s="361"/>
      <c r="AQ203" s="361"/>
      <c r="AR203" s="361"/>
    </row>
    <row r="204" spans="2:44" x14ac:dyDescent="0.35">
      <c r="B204" s="207" t="s">
        <v>296</v>
      </c>
    </row>
    <row r="205" spans="2:44" ht="11.25" customHeight="1" x14ac:dyDescent="0.35">
      <c r="B205" s="204"/>
    </row>
    <row r="206" spans="2:44" x14ac:dyDescent="0.35">
      <c r="B206" s="225" t="s">
        <v>297</v>
      </c>
      <c r="C206" s="227"/>
      <c r="D206" s="227"/>
      <c r="E206" s="227"/>
      <c r="F206" s="227"/>
      <c r="G206" s="227"/>
      <c r="H206" s="227"/>
      <c r="I206" s="227"/>
      <c r="J206" s="227"/>
      <c r="K206" s="227"/>
      <c r="L206" s="227"/>
      <c r="M206" s="227"/>
    </row>
    <row r="207" spans="2:44" ht="7.5" customHeight="1" x14ac:dyDescent="0.35">
      <c r="B207" s="204"/>
    </row>
    <row r="208" spans="2:44" ht="26.25" customHeight="1" x14ac:dyDescent="0.35">
      <c r="B208" s="352" t="s">
        <v>298</v>
      </c>
      <c r="C208" s="352"/>
      <c r="D208" s="352"/>
      <c r="E208" s="352"/>
      <c r="F208" s="352"/>
      <c r="G208" s="352"/>
      <c r="H208" s="352"/>
      <c r="I208" s="352"/>
      <c r="J208" s="352"/>
      <c r="K208" s="352"/>
      <c r="L208" s="352"/>
      <c r="M208" s="352"/>
      <c r="N208" s="352"/>
      <c r="O208" s="352"/>
      <c r="P208" s="352"/>
      <c r="Q208" s="352"/>
      <c r="R208" s="352"/>
      <c r="S208" s="352"/>
      <c r="T208" s="352"/>
      <c r="U208" s="352"/>
      <c r="V208" s="352"/>
      <c r="W208" s="352"/>
      <c r="X208" s="352"/>
      <c r="Y208" s="352"/>
      <c r="Z208" s="352"/>
      <c r="AA208" s="352"/>
      <c r="AB208" s="352"/>
      <c r="AC208" s="352"/>
      <c r="AD208" s="352"/>
      <c r="AE208" s="352"/>
      <c r="AF208" s="352"/>
      <c r="AG208" s="352"/>
      <c r="AH208" s="352"/>
      <c r="AI208" s="352"/>
      <c r="AJ208" s="352"/>
      <c r="AK208" s="352"/>
      <c r="AL208" s="352"/>
      <c r="AM208" s="352"/>
      <c r="AN208" s="352"/>
      <c r="AO208" s="352"/>
      <c r="AP208" s="352"/>
      <c r="AQ208" s="352"/>
      <c r="AR208" s="352"/>
    </row>
    <row r="209" spans="2:44" ht="7.5" customHeight="1" x14ac:dyDescent="0.35">
      <c r="B209" s="204"/>
    </row>
    <row r="210" spans="2:44" x14ac:dyDescent="0.35">
      <c r="B210" s="203" t="s">
        <v>299</v>
      </c>
    </row>
    <row r="211" spans="2:44" x14ac:dyDescent="0.35">
      <c r="B211" s="206" t="s">
        <v>198</v>
      </c>
    </row>
    <row r="212" spans="2:44" x14ac:dyDescent="0.35">
      <c r="B212" s="207" t="s">
        <v>300</v>
      </c>
    </row>
    <row r="213" spans="2:44" ht="18.75" customHeight="1" x14ac:dyDescent="0.35">
      <c r="B213" s="209"/>
    </row>
    <row r="214" spans="2:44" ht="26" x14ac:dyDescent="0.35">
      <c r="B214" s="208" t="s">
        <v>301</v>
      </c>
    </row>
    <row r="215" spans="2:44" ht="27" customHeight="1" x14ac:dyDescent="0.35">
      <c r="B215" s="352" t="s">
        <v>302</v>
      </c>
      <c r="C215" s="352"/>
      <c r="D215" s="352"/>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352"/>
      <c r="AM215" s="352"/>
      <c r="AN215" s="352"/>
      <c r="AO215" s="352"/>
      <c r="AP215" s="352"/>
      <c r="AQ215" s="352"/>
      <c r="AR215" s="352"/>
    </row>
    <row r="216" spans="2:44" ht="7.5" customHeight="1" x14ac:dyDescent="0.35">
      <c r="B216" s="204"/>
    </row>
    <row r="217" spans="2:44" ht="29.25" customHeight="1" x14ac:dyDescent="0.35">
      <c r="B217" s="352" t="s">
        <v>303</v>
      </c>
      <c r="C217" s="352"/>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352"/>
      <c r="AP217" s="352"/>
      <c r="AQ217" s="352"/>
      <c r="AR217" s="352"/>
    </row>
    <row r="218" spans="2:44" x14ac:dyDescent="0.35">
      <c r="B218" s="206" t="s">
        <v>198</v>
      </c>
    </row>
    <row r="219" spans="2:44" x14ac:dyDescent="0.35">
      <c r="B219" s="207" t="s">
        <v>304</v>
      </c>
    </row>
    <row r="220" spans="2:44" ht="18.75" customHeight="1" x14ac:dyDescent="0.35"/>
    <row r="221" spans="2:44" ht="26" x14ac:dyDescent="0.35">
      <c r="B221" s="208" t="s">
        <v>305</v>
      </c>
    </row>
    <row r="222" spans="2:44" ht="26.25" customHeight="1" x14ac:dyDescent="0.35">
      <c r="B222" s="352" t="s">
        <v>306</v>
      </c>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row>
    <row r="223" spans="2:44" ht="7.5" customHeight="1" x14ac:dyDescent="0.35">
      <c r="B223" s="204"/>
    </row>
    <row r="224" spans="2:44" ht="25.5" customHeight="1" x14ac:dyDescent="0.35">
      <c r="B224" s="352" t="s">
        <v>307</v>
      </c>
      <c r="C224" s="352"/>
      <c r="D224" s="352"/>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352"/>
      <c r="AM224" s="352"/>
      <c r="AN224" s="352"/>
      <c r="AO224" s="352"/>
      <c r="AP224" s="352"/>
      <c r="AQ224" s="352"/>
      <c r="AR224" s="352"/>
    </row>
    <row r="225" spans="2:44" ht="7.5" customHeight="1" x14ac:dyDescent="0.35">
      <c r="B225" s="204"/>
    </row>
    <row r="226" spans="2:44" ht="25.5" customHeight="1" x14ac:dyDescent="0.35">
      <c r="B226" s="352" t="s">
        <v>308</v>
      </c>
      <c r="C226" s="352"/>
      <c r="D226" s="352"/>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352"/>
      <c r="AM226" s="352"/>
      <c r="AN226" s="352"/>
      <c r="AO226" s="352"/>
      <c r="AP226" s="352"/>
      <c r="AQ226" s="352"/>
      <c r="AR226" s="352"/>
    </row>
    <row r="227" spans="2:44" ht="7.5" customHeight="1" x14ac:dyDescent="0.35">
      <c r="B227" s="204"/>
    </row>
    <row r="228" spans="2:44" ht="25.5" customHeight="1" x14ac:dyDescent="0.35">
      <c r="B228" s="352" t="s">
        <v>309</v>
      </c>
      <c r="C228" s="352"/>
      <c r="D228" s="352"/>
      <c r="E228" s="352"/>
      <c r="F228" s="352"/>
      <c r="G228" s="352"/>
      <c r="H228" s="352"/>
      <c r="I228" s="352"/>
      <c r="J228" s="352"/>
      <c r="K228" s="352"/>
      <c r="L228" s="352"/>
      <c r="M228" s="352"/>
      <c r="N228" s="352"/>
      <c r="O228" s="352"/>
      <c r="P228" s="352"/>
      <c r="Q228" s="352"/>
      <c r="R228" s="352"/>
      <c r="S228" s="352"/>
      <c r="T228" s="352"/>
      <c r="U228" s="352"/>
      <c r="V228" s="352"/>
      <c r="W228" s="352"/>
      <c r="X228" s="352"/>
      <c r="Y228" s="352"/>
      <c r="Z228" s="352"/>
      <c r="AA228" s="352"/>
      <c r="AB228" s="352"/>
      <c r="AC228" s="352"/>
      <c r="AD228" s="352"/>
      <c r="AE228" s="352"/>
      <c r="AF228" s="352"/>
      <c r="AG228" s="352"/>
      <c r="AH228" s="352"/>
      <c r="AI228" s="352"/>
      <c r="AJ228" s="352"/>
      <c r="AK228" s="352"/>
      <c r="AL228" s="352"/>
      <c r="AM228" s="352"/>
      <c r="AN228" s="352"/>
      <c r="AO228" s="352"/>
      <c r="AP228" s="352"/>
      <c r="AQ228" s="352"/>
      <c r="AR228" s="352"/>
    </row>
    <row r="229" spans="2:44" ht="11.25" customHeight="1" x14ac:dyDescent="0.35">
      <c r="B229" s="204"/>
    </row>
    <row r="230" spans="2:44" x14ac:dyDescent="0.35">
      <c r="B230" s="225" t="s">
        <v>310</v>
      </c>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227"/>
      <c r="AA230" s="227"/>
      <c r="AB230" s="227"/>
      <c r="AC230" s="227"/>
      <c r="AD230" s="227"/>
      <c r="AE230" s="227"/>
      <c r="AF230" s="227"/>
      <c r="AG230" s="227"/>
      <c r="AH230" s="227"/>
      <c r="AI230" s="227"/>
      <c r="AJ230" s="227"/>
      <c r="AK230" s="227"/>
    </row>
    <row r="231" spans="2:44" ht="7.5" customHeight="1" x14ac:dyDescent="0.35">
      <c r="B231" s="204"/>
    </row>
    <row r="232" spans="2:44" x14ac:dyDescent="0.35">
      <c r="B232" s="203" t="s">
        <v>311</v>
      </c>
    </row>
    <row r="233" spans="2:44" x14ac:dyDescent="0.35">
      <c r="B233" s="206" t="s">
        <v>198</v>
      </c>
    </row>
    <row r="234" spans="2:44" x14ac:dyDescent="0.35">
      <c r="B234" s="207" t="s">
        <v>312</v>
      </c>
    </row>
    <row r="235" spans="2:44" ht="11.25" customHeight="1" x14ac:dyDescent="0.35">
      <c r="B235" s="204"/>
    </row>
    <row r="236" spans="2:44" x14ac:dyDescent="0.35">
      <c r="B236" s="225" t="s">
        <v>313</v>
      </c>
      <c r="C236" s="227"/>
      <c r="D236" s="227"/>
      <c r="E236" s="227"/>
      <c r="F236" s="227"/>
      <c r="G236" s="227"/>
      <c r="H236" s="227"/>
      <c r="I236" s="227"/>
      <c r="J236" s="227"/>
      <c r="K236" s="227"/>
      <c r="L236" s="227"/>
      <c r="M236" s="227"/>
      <c r="N236" s="227"/>
      <c r="O236" s="227"/>
      <c r="P236" s="227"/>
      <c r="Q236" s="227"/>
      <c r="R236" s="227"/>
      <c r="S236" s="227"/>
      <c r="T236" s="227"/>
      <c r="U236" s="227"/>
      <c r="V236" s="227"/>
      <c r="W236" s="227"/>
    </row>
    <row r="237" spans="2:44" ht="7.5" customHeight="1" x14ac:dyDescent="0.35">
      <c r="B237" s="204"/>
    </row>
    <row r="238" spans="2:44" x14ac:dyDescent="0.35">
      <c r="B238" s="203" t="s">
        <v>314</v>
      </c>
    </row>
    <row r="239" spans="2:44" x14ac:dyDescent="0.35">
      <c r="B239" s="206" t="s">
        <v>198</v>
      </c>
    </row>
    <row r="240" spans="2:44" x14ac:dyDescent="0.35">
      <c r="B240" s="207" t="s">
        <v>211</v>
      </c>
    </row>
    <row r="241" spans="2:7" ht="11.25" customHeight="1" x14ac:dyDescent="0.35">
      <c r="B241" s="204"/>
    </row>
    <row r="242" spans="2:7" x14ac:dyDescent="0.35">
      <c r="B242" s="225" t="s">
        <v>315</v>
      </c>
      <c r="C242" s="227"/>
      <c r="D242" s="227"/>
      <c r="E242" s="227"/>
    </row>
    <row r="243" spans="2:7" ht="7.5" customHeight="1" x14ac:dyDescent="0.35">
      <c r="B243" s="204"/>
    </row>
    <row r="244" spans="2:7" x14ac:dyDescent="0.35">
      <c r="B244" s="203" t="s">
        <v>216</v>
      </c>
    </row>
    <row r="245" spans="2:7" x14ac:dyDescent="0.35">
      <c r="B245" s="206" t="s">
        <v>198</v>
      </c>
    </row>
    <row r="246" spans="2:7" x14ac:dyDescent="0.35">
      <c r="B246" s="207" t="s">
        <v>214</v>
      </c>
    </row>
    <row r="247" spans="2:7" ht="11.25" customHeight="1" x14ac:dyDescent="0.35">
      <c r="B247" s="204"/>
    </row>
    <row r="248" spans="2:7" x14ac:dyDescent="0.35">
      <c r="B248" s="225" t="s">
        <v>316</v>
      </c>
    </row>
    <row r="249" spans="2:7" ht="7.5" customHeight="1" x14ac:dyDescent="0.35">
      <c r="B249" s="204"/>
    </row>
    <row r="250" spans="2:7" x14ac:dyDescent="0.35">
      <c r="B250" s="203" t="s">
        <v>213</v>
      </c>
    </row>
    <row r="251" spans="2:7" x14ac:dyDescent="0.35">
      <c r="B251" s="206" t="s">
        <v>198</v>
      </c>
    </row>
    <row r="252" spans="2:7" x14ac:dyDescent="0.35">
      <c r="B252" s="207" t="s">
        <v>214</v>
      </c>
    </row>
    <row r="253" spans="2:7" ht="11.25" customHeight="1" x14ac:dyDescent="0.35">
      <c r="B253" s="204"/>
    </row>
    <row r="254" spans="2:7" x14ac:dyDescent="0.35">
      <c r="B254" s="225" t="s">
        <v>317</v>
      </c>
      <c r="C254" s="227"/>
      <c r="D254" s="227"/>
      <c r="E254" s="227"/>
      <c r="F254" s="227"/>
      <c r="G254" s="227"/>
    </row>
    <row r="255" spans="2:7" ht="7.5" customHeight="1" x14ac:dyDescent="0.35">
      <c r="B255" s="204"/>
    </row>
    <row r="256" spans="2:7" x14ac:dyDescent="0.35">
      <c r="B256" s="203" t="s">
        <v>318</v>
      </c>
    </row>
    <row r="257" spans="2:44" x14ac:dyDescent="0.35">
      <c r="B257" s="206" t="s">
        <v>198</v>
      </c>
    </row>
    <row r="258" spans="2:44" x14ac:dyDescent="0.35">
      <c r="B258" s="207" t="s">
        <v>319</v>
      </c>
    </row>
    <row r="259" spans="2:44" x14ac:dyDescent="0.35">
      <c r="B259" s="213"/>
    </row>
    <row r="260" spans="2:44" ht="17" x14ac:dyDescent="0.35">
      <c r="B260" s="209" t="s">
        <v>320</v>
      </c>
    </row>
    <row r="261" spans="2:44" ht="26.25" customHeight="1" x14ac:dyDescent="0.35">
      <c r="B261" s="352" t="s">
        <v>321</v>
      </c>
      <c r="C261" s="352"/>
      <c r="D261" s="352"/>
      <c r="E261" s="352"/>
      <c r="F261" s="352"/>
      <c r="G261" s="352"/>
      <c r="H261" s="352"/>
      <c r="I261" s="352"/>
      <c r="J261" s="352"/>
      <c r="K261" s="352"/>
      <c r="L261" s="352"/>
      <c r="M261" s="352"/>
      <c r="N261" s="352"/>
      <c r="O261" s="352"/>
      <c r="P261" s="352"/>
      <c r="Q261" s="352"/>
      <c r="R261" s="352"/>
      <c r="S261" s="352"/>
      <c r="T261" s="352"/>
      <c r="U261" s="352"/>
      <c r="V261" s="352"/>
      <c r="W261" s="352"/>
      <c r="X261" s="352"/>
      <c r="Y261" s="352"/>
      <c r="Z261" s="352"/>
      <c r="AA261" s="352"/>
      <c r="AB261" s="352"/>
      <c r="AC261" s="352"/>
      <c r="AD261" s="352"/>
      <c r="AE261" s="352"/>
      <c r="AF261" s="352"/>
      <c r="AG261" s="352"/>
      <c r="AH261" s="352"/>
      <c r="AI261" s="352"/>
      <c r="AJ261" s="352"/>
      <c r="AK261" s="352"/>
      <c r="AL261" s="352"/>
      <c r="AM261" s="352"/>
      <c r="AN261" s="352"/>
      <c r="AO261" s="352"/>
      <c r="AP261" s="352"/>
      <c r="AQ261" s="352"/>
      <c r="AR261" s="352"/>
    </row>
    <row r="262" spans="2:44" ht="7.5" customHeight="1" x14ac:dyDescent="0.35">
      <c r="B262" s="204"/>
    </row>
    <row r="263" spans="2:44" x14ac:dyDescent="0.35">
      <c r="B263" s="203" t="s">
        <v>322</v>
      </c>
    </row>
    <row r="264" spans="2:44" ht="11.25" customHeight="1" x14ac:dyDescent="0.35">
      <c r="B264" s="204"/>
    </row>
    <row r="265" spans="2:44" x14ac:dyDescent="0.35">
      <c r="B265" s="225" t="s">
        <v>323</v>
      </c>
      <c r="C265" s="227"/>
      <c r="D265" s="227"/>
      <c r="E265" s="227"/>
      <c r="F265" s="227"/>
      <c r="G265" s="227"/>
      <c r="H265" s="227"/>
      <c r="I265" s="227"/>
      <c r="J265" s="227"/>
      <c r="K265" s="227"/>
      <c r="L265" s="227"/>
      <c r="M265" s="227"/>
      <c r="N265" s="227"/>
      <c r="O265" s="227"/>
      <c r="P265" s="227"/>
      <c r="Q265" s="227"/>
      <c r="R265" s="227"/>
      <c r="S265" s="227"/>
      <c r="T265" s="227"/>
      <c r="U265" s="227"/>
      <c r="V265" s="227"/>
      <c r="W265" s="227"/>
      <c r="X265" s="227"/>
      <c r="Y265" s="227"/>
      <c r="Z265" s="227"/>
      <c r="AA265" s="227"/>
      <c r="AB265" s="227"/>
      <c r="AC265" s="227"/>
      <c r="AD265" s="227"/>
      <c r="AE265" s="227"/>
      <c r="AF265" s="227"/>
      <c r="AG265" s="227"/>
      <c r="AH265" s="227"/>
      <c r="AI265" s="227"/>
      <c r="AJ265" s="227"/>
      <c r="AK265" s="227"/>
      <c r="AL265" s="227"/>
      <c r="AM265" s="227"/>
      <c r="AN265" s="227"/>
      <c r="AO265" s="227"/>
      <c r="AP265" s="227"/>
    </row>
    <row r="266" spans="2:44" ht="7.5" customHeight="1" x14ac:dyDescent="0.35">
      <c r="B266" s="204"/>
    </row>
    <row r="267" spans="2:44" x14ac:dyDescent="0.35">
      <c r="B267" s="203" t="s">
        <v>324</v>
      </c>
    </row>
    <row r="268" spans="2:44" x14ac:dyDescent="0.35">
      <c r="B268" s="206" t="s">
        <v>198</v>
      </c>
    </row>
    <row r="269" spans="2:44" ht="27" customHeight="1" x14ac:dyDescent="0.35">
      <c r="B269" s="361" t="s">
        <v>325</v>
      </c>
      <c r="C269" s="361"/>
      <c r="D269" s="361"/>
      <c r="E269" s="361"/>
      <c r="F269" s="361"/>
      <c r="G269" s="361"/>
      <c r="H269" s="361"/>
      <c r="I269" s="361"/>
      <c r="J269" s="361"/>
      <c r="K269" s="361"/>
      <c r="L269" s="361"/>
      <c r="M269" s="361"/>
      <c r="N269" s="361"/>
      <c r="O269" s="361"/>
      <c r="P269" s="361"/>
      <c r="Q269" s="361"/>
      <c r="R269" s="361"/>
      <c r="S269" s="361"/>
      <c r="T269" s="361"/>
      <c r="U269" s="361"/>
      <c r="V269" s="361"/>
      <c r="W269" s="361"/>
      <c r="X269" s="361"/>
      <c r="Y269" s="361"/>
      <c r="Z269" s="361"/>
      <c r="AA269" s="361"/>
      <c r="AB269" s="361"/>
      <c r="AC269" s="361"/>
      <c r="AD269" s="361"/>
      <c r="AE269" s="361"/>
      <c r="AF269" s="361"/>
      <c r="AG269" s="361"/>
      <c r="AH269" s="361"/>
      <c r="AI269" s="361"/>
      <c r="AJ269" s="361"/>
      <c r="AK269" s="361"/>
      <c r="AL269" s="361"/>
      <c r="AM269" s="361"/>
      <c r="AN269" s="361"/>
      <c r="AO269" s="361"/>
      <c r="AP269" s="361"/>
      <c r="AQ269" s="361"/>
      <c r="AR269" s="361"/>
    </row>
    <row r="270" spans="2:44" ht="15" customHeight="1" x14ac:dyDescent="0.35">
      <c r="B270" s="217"/>
    </row>
    <row r="271" spans="2:44" ht="17" x14ac:dyDescent="0.35">
      <c r="B271" s="353" t="s">
        <v>326</v>
      </c>
      <c r="C271" s="353"/>
      <c r="D271" s="353"/>
      <c r="E271" s="353"/>
      <c r="F271" s="353"/>
      <c r="G271" s="353"/>
      <c r="H271" s="353"/>
      <c r="I271" s="353"/>
      <c r="J271" s="353"/>
      <c r="K271" s="353"/>
      <c r="L271" s="353"/>
      <c r="M271" s="353"/>
      <c r="N271" s="353"/>
      <c r="O271" s="353"/>
      <c r="P271" s="353"/>
      <c r="Q271" s="353"/>
      <c r="R271" s="353"/>
      <c r="S271" s="353"/>
      <c r="T271" s="353"/>
      <c r="U271" s="353"/>
      <c r="V271" s="353"/>
      <c r="W271" s="353"/>
      <c r="X271" s="353"/>
      <c r="Y271" s="353"/>
      <c r="Z271" s="353"/>
      <c r="AA271" s="353"/>
      <c r="AB271" s="353"/>
      <c r="AC271" s="353"/>
      <c r="AD271" s="353"/>
      <c r="AE271" s="353"/>
      <c r="AF271" s="353"/>
      <c r="AG271" s="353"/>
      <c r="AH271" s="353"/>
      <c r="AI271" s="353"/>
      <c r="AJ271" s="353"/>
      <c r="AK271" s="353"/>
      <c r="AL271" s="353"/>
      <c r="AM271" s="353"/>
      <c r="AN271" s="353"/>
      <c r="AO271" s="353"/>
      <c r="AP271" s="353"/>
      <c r="AQ271" s="353"/>
      <c r="AR271" s="353"/>
    </row>
    <row r="272" spans="2:44" ht="11.25" customHeight="1" x14ac:dyDescent="0.35">
      <c r="B272" s="204"/>
    </row>
    <row r="273" spans="2:44" x14ac:dyDescent="0.35">
      <c r="B273" s="225" t="s">
        <v>327</v>
      </c>
      <c r="C273" s="227"/>
      <c r="D273" s="227"/>
      <c r="E273" s="227"/>
      <c r="F273" s="227"/>
      <c r="G273" s="227"/>
      <c r="H273" s="227"/>
      <c r="I273" s="227"/>
      <c r="J273" s="227"/>
      <c r="K273" s="227"/>
      <c r="L273" s="227"/>
    </row>
    <row r="274" spans="2:44" ht="7.5" customHeight="1" x14ac:dyDescent="0.35">
      <c r="B274" s="204"/>
    </row>
    <row r="275" spans="2:44" ht="29.25" customHeight="1" x14ac:dyDescent="0.35">
      <c r="B275" s="352" t="s">
        <v>328</v>
      </c>
      <c r="C275" s="352"/>
      <c r="D275" s="352"/>
      <c r="E275" s="352"/>
      <c r="F275" s="352"/>
      <c r="G275" s="352"/>
      <c r="H275" s="352"/>
      <c r="I275" s="352"/>
      <c r="J275" s="352"/>
      <c r="K275" s="352"/>
      <c r="L275" s="352"/>
      <c r="M275" s="352"/>
      <c r="N275" s="352"/>
      <c r="O275" s="352"/>
      <c r="P275" s="352"/>
      <c r="Q275" s="352"/>
      <c r="R275" s="352"/>
      <c r="S275" s="352"/>
      <c r="T275" s="352"/>
      <c r="U275" s="352"/>
      <c r="V275" s="352"/>
      <c r="W275" s="352"/>
      <c r="X275" s="352"/>
      <c r="Y275" s="352"/>
      <c r="Z275" s="352"/>
      <c r="AA275" s="352"/>
      <c r="AB275" s="352"/>
      <c r="AC275" s="352"/>
      <c r="AD275" s="352"/>
      <c r="AE275" s="352"/>
      <c r="AF275" s="352"/>
      <c r="AG275" s="352"/>
      <c r="AH275" s="352"/>
      <c r="AI275" s="352"/>
      <c r="AJ275" s="352"/>
      <c r="AK275" s="352"/>
      <c r="AL275" s="352"/>
      <c r="AM275" s="352"/>
      <c r="AN275" s="352"/>
      <c r="AO275" s="352"/>
      <c r="AP275" s="352"/>
      <c r="AQ275" s="352"/>
      <c r="AR275" s="352"/>
    </row>
    <row r="276" spans="2:44" x14ac:dyDescent="0.35">
      <c r="B276" s="206" t="s">
        <v>198</v>
      </c>
    </row>
    <row r="277" spans="2:44" x14ac:dyDescent="0.35">
      <c r="B277" s="207" t="s">
        <v>329</v>
      </c>
    </row>
    <row r="278" spans="2:44" ht="18.75" customHeight="1" x14ac:dyDescent="0.35"/>
    <row r="279" spans="2:44" ht="26" x14ac:dyDescent="0.35">
      <c r="B279" s="208" t="s">
        <v>330</v>
      </c>
    </row>
    <row r="280" spans="2:44" x14ac:dyDescent="0.35">
      <c r="B280" s="203" t="s">
        <v>331</v>
      </c>
    </row>
    <row r="281" spans="2:44" ht="11.25" customHeight="1" x14ac:dyDescent="0.35">
      <c r="B281" s="204"/>
    </row>
    <row r="282" spans="2:44" x14ac:dyDescent="0.35">
      <c r="B282" s="225" t="s">
        <v>332</v>
      </c>
      <c r="C282" s="227"/>
      <c r="D282" s="227"/>
      <c r="E282" s="227"/>
      <c r="F282" s="227"/>
      <c r="G282" s="227"/>
    </row>
    <row r="283" spans="2:44" ht="7.5" customHeight="1" x14ac:dyDescent="0.35">
      <c r="B283" s="204"/>
    </row>
    <row r="284" spans="2:44" ht="24.75" customHeight="1" x14ac:dyDescent="0.35">
      <c r="B284" s="352" t="s">
        <v>333</v>
      </c>
      <c r="C284" s="352"/>
      <c r="D284" s="352"/>
      <c r="E284" s="352"/>
      <c r="F284" s="352"/>
      <c r="G284" s="352"/>
      <c r="H284" s="352"/>
      <c r="I284" s="352"/>
      <c r="J284" s="352"/>
      <c r="K284" s="352"/>
      <c r="L284" s="352"/>
      <c r="M284" s="352"/>
      <c r="N284" s="352"/>
      <c r="O284" s="352"/>
      <c r="P284" s="352"/>
      <c r="Q284" s="352"/>
      <c r="R284" s="352"/>
      <c r="S284" s="352"/>
      <c r="T284" s="352"/>
      <c r="U284" s="352"/>
      <c r="V284" s="352"/>
      <c r="W284" s="352"/>
      <c r="X284" s="352"/>
      <c r="Y284" s="352"/>
      <c r="Z284" s="352"/>
      <c r="AA284" s="352"/>
      <c r="AB284" s="352"/>
      <c r="AC284" s="352"/>
      <c r="AD284" s="352"/>
      <c r="AE284" s="352"/>
      <c r="AF284" s="352"/>
      <c r="AG284" s="352"/>
      <c r="AH284" s="352"/>
      <c r="AI284" s="352"/>
      <c r="AJ284" s="352"/>
      <c r="AK284" s="352"/>
      <c r="AL284" s="352"/>
      <c r="AM284" s="352"/>
      <c r="AN284" s="352"/>
      <c r="AO284" s="352"/>
      <c r="AP284" s="352"/>
      <c r="AQ284" s="352"/>
      <c r="AR284" s="352"/>
    </row>
    <row r="285" spans="2:44" ht="11.25" customHeight="1" x14ac:dyDescent="0.35">
      <c r="B285" s="204"/>
    </row>
    <row r="286" spans="2:44" x14ac:dyDescent="0.35">
      <c r="B286" s="225" t="s">
        <v>283</v>
      </c>
      <c r="C286" s="227"/>
      <c r="D286" s="227"/>
      <c r="E286" s="227"/>
      <c r="F286" s="227"/>
      <c r="G286" s="227"/>
      <c r="H286" s="227"/>
      <c r="I286" s="227"/>
      <c r="J286" s="227"/>
      <c r="K286" s="227"/>
      <c r="L286" s="227"/>
      <c r="M286" s="227"/>
      <c r="N286" s="227"/>
      <c r="O286" s="227"/>
    </row>
    <row r="287" spans="2:44" ht="7.5" customHeight="1" x14ac:dyDescent="0.35">
      <c r="B287" s="204"/>
    </row>
    <row r="288" spans="2:44" ht="39" customHeight="1" x14ac:dyDescent="0.35">
      <c r="B288" s="352" t="s">
        <v>334</v>
      </c>
      <c r="C288" s="352"/>
      <c r="D288" s="352"/>
      <c r="E288" s="352"/>
      <c r="F288" s="352"/>
      <c r="G288" s="352"/>
      <c r="H288" s="352"/>
      <c r="I288" s="352"/>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c r="AF288" s="352"/>
      <c r="AG288" s="352"/>
      <c r="AH288" s="352"/>
      <c r="AI288" s="352"/>
      <c r="AJ288" s="352"/>
      <c r="AK288" s="352"/>
      <c r="AL288" s="352"/>
      <c r="AM288" s="352"/>
      <c r="AN288" s="352"/>
      <c r="AO288" s="352"/>
      <c r="AP288" s="352"/>
      <c r="AQ288" s="352"/>
      <c r="AR288" s="352"/>
    </row>
    <row r="289" spans="2:44" ht="7.5" customHeight="1" x14ac:dyDescent="0.35">
      <c r="B289" s="204"/>
    </row>
    <row r="290" spans="2:44" ht="28.5" customHeight="1" x14ac:dyDescent="0.35">
      <c r="B290" s="352" t="s">
        <v>335</v>
      </c>
      <c r="C290" s="352"/>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52"/>
      <c r="AC290" s="352"/>
      <c r="AD290" s="352"/>
      <c r="AE290" s="352"/>
      <c r="AF290" s="352"/>
      <c r="AG290" s="352"/>
      <c r="AH290" s="352"/>
      <c r="AI290" s="352"/>
      <c r="AJ290" s="352"/>
      <c r="AK290" s="352"/>
      <c r="AL290" s="352"/>
      <c r="AM290" s="352"/>
      <c r="AN290" s="352"/>
      <c r="AO290" s="352"/>
      <c r="AP290" s="352"/>
      <c r="AQ290" s="352"/>
      <c r="AR290" s="352"/>
    </row>
    <row r="291" spans="2:44" x14ac:dyDescent="0.35">
      <c r="B291" s="206" t="s">
        <v>198</v>
      </c>
    </row>
    <row r="292" spans="2:44" x14ac:dyDescent="0.35">
      <c r="B292" s="207" t="s">
        <v>336</v>
      </c>
    </row>
    <row r="293" spans="2:44" x14ac:dyDescent="0.35">
      <c r="B293" s="215" t="s">
        <v>287</v>
      </c>
    </row>
    <row r="294" spans="2:44" x14ac:dyDescent="0.35">
      <c r="B294" s="215" t="s">
        <v>337</v>
      </c>
    </row>
    <row r="295" spans="2:44" x14ac:dyDescent="0.35">
      <c r="B295" s="215" t="s">
        <v>289</v>
      </c>
    </row>
    <row r="296" spans="2:44" x14ac:dyDescent="0.35">
      <c r="B296" s="216" t="s">
        <v>290</v>
      </c>
    </row>
    <row r="297" spans="2:44" x14ac:dyDescent="0.35">
      <c r="B297" s="216" t="s">
        <v>291</v>
      </c>
    </row>
    <row r="298" spans="2:44" x14ac:dyDescent="0.35">
      <c r="B298" s="207" t="s">
        <v>296</v>
      </c>
    </row>
    <row r="299" spans="2:44" ht="11.25" customHeight="1" x14ac:dyDescent="0.35">
      <c r="B299" s="204"/>
    </row>
    <row r="300" spans="2:44" x14ac:dyDescent="0.35">
      <c r="B300" s="225" t="s">
        <v>293</v>
      </c>
      <c r="C300" s="227"/>
      <c r="D300" s="227"/>
      <c r="E300" s="227"/>
      <c r="F300" s="227"/>
      <c r="G300" s="227"/>
      <c r="H300" s="227"/>
      <c r="I300" s="227"/>
      <c r="J300" s="227"/>
      <c r="K300" s="227"/>
      <c r="L300" s="227"/>
      <c r="M300" s="227"/>
      <c r="N300" s="227"/>
      <c r="O300" s="227"/>
      <c r="P300" s="227"/>
      <c r="Q300" s="227"/>
      <c r="R300" s="227"/>
      <c r="S300" s="227"/>
      <c r="T300" s="227"/>
      <c r="U300" s="227"/>
      <c r="V300" s="227"/>
    </row>
    <row r="301" spans="2:44" ht="7.5" customHeight="1" x14ac:dyDescent="0.35">
      <c r="B301" s="204"/>
    </row>
    <row r="302" spans="2:44" ht="30" customHeight="1" x14ac:dyDescent="0.35">
      <c r="B302" s="352" t="s">
        <v>338</v>
      </c>
      <c r="C302" s="352"/>
      <c r="D302" s="352"/>
      <c r="E302" s="352"/>
      <c r="F302" s="352"/>
      <c r="G302" s="352"/>
      <c r="H302" s="352"/>
      <c r="I302" s="352"/>
      <c r="J302" s="352"/>
      <c r="K302" s="352"/>
      <c r="L302" s="352"/>
      <c r="M302" s="352"/>
      <c r="N302" s="352"/>
      <c r="O302" s="352"/>
      <c r="P302" s="352"/>
      <c r="Q302" s="352"/>
      <c r="R302" s="352"/>
      <c r="S302" s="352"/>
      <c r="T302" s="352"/>
      <c r="U302" s="352"/>
      <c r="V302" s="352"/>
      <c r="W302" s="352"/>
      <c r="X302" s="352"/>
      <c r="Y302" s="352"/>
      <c r="Z302" s="352"/>
      <c r="AA302" s="352"/>
      <c r="AB302" s="352"/>
      <c r="AC302" s="352"/>
      <c r="AD302" s="352"/>
      <c r="AE302" s="352"/>
      <c r="AF302" s="352"/>
      <c r="AG302" s="352"/>
      <c r="AH302" s="352"/>
      <c r="AI302" s="352"/>
      <c r="AJ302" s="352"/>
      <c r="AK302" s="352"/>
      <c r="AL302" s="352"/>
      <c r="AM302" s="352"/>
      <c r="AN302" s="352"/>
      <c r="AO302" s="352"/>
      <c r="AP302" s="352"/>
      <c r="AQ302" s="352"/>
      <c r="AR302" s="352"/>
    </row>
    <row r="303" spans="2:44" x14ac:dyDescent="0.35">
      <c r="B303" s="206" t="s">
        <v>198</v>
      </c>
    </row>
    <row r="304" spans="2:44" ht="25.5" customHeight="1" x14ac:dyDescent="0.35">
      <c r="B304" s="361" t="s">
        <v>295</v>
      </c>
      <c r="C304" s="361"/>
      <c r="D304" s="361"/>
      <c r="E304" s="361"/>
      <c r="F304" s="361"/>
      <c r="G304" s="361"/>
      <c r="H304" s="361"/>
      <c r="I304" s="361"/>
      <c r="J304" s="361"/>
      <c r="K304" s="361"/>
      <c r="L304" s="361"/>
      <c r="M304" s="361"/>
      <c r="N304" s="361"/>
      <c r="O304" s="361"/>
      <c r="P304" s="361"/>
      <c r="Q304" s="361"/>
      <c r="R304" s="361"/>
      <c r="S304" s="361"/>
      <c r="T304" s="361"/>
      <c r="U304" s="361"/>
      <c r="V304" s="361"/>
      <c r="W304" s="361"/>
      <c r="X304" s="361"/>
      <c r="Y304" s="361"/>
      <c r="Z304" s="361"/>
      <c r="AA304" s="361"/>
      <c r="AB304" s="361"/>
      <c r="AC304" s="361"/>
      <c r="AD304" s="361"/>
      <c r="AE304" s="361"/>
      <c r="AF304" s="361"/>
      <c r="AG304" s="361"/>
      <c r="AH304" s="361"/>
      <c r="AI304" s="361"/>
      <c r="AJ304" s="361"/>
      <c r="AK304" s="361"/>
      <c r="AL304" s="361"/>
      <c r="AM304" s="361"/>
      <c r="AN304" s="361"/>
      <c r="AO304" s="361"/>
      <c r="AP304" s="361"/>
      <c r="AQ304" s="361"/>
      <c r="AR304" s="361"/>
    </row>
    <row r="305" spans="2:44" x14ac:dyDescent="0.35">
      <c r="B305" s="207" t="s">
        <v>296</v>
      </c>
    </row>
    <row r="306" spans="2:44" ht="18.75" customHeight="1" x14ac:dyDescent="0.35">
      <c r="B306" s="203"/>
    </row>
    <row r="307" spans="2:44" ht="26" x14ac:dyDescent="0.35">
      <c r="B307" s="208" t="s">
        <v>301</v>
      </c>
    </row>
    <row r="308" spans="2:44" ht="26.25" customHeight="1" x14ac:dyDescent="0.35">
      <c r="B308" s="352" t="s">
        <v>302</v>
      </c>
      <c r="C308" s="352"/>
      <c r="D308" s="352"/>
      <c r="E308" s="352"/>
      <c r="F308" s="352"/>
      <c r="G308" s="352"/>
      <c r="H308" s="352"/>
      <c r="I308" s="352"/>
      <c r="J308" s="352"/>
      <c r="K308" s="352"/>
      <c r="L308" s="352"/>
      <c r="M308" s="352"/>
      <c r="N308" s="352"/>
      <c r="O308" s="352"/>
      <c r="P308" s="352"/>
      <c r="Q308" s="352"/>
      <c r="R308" s="352"/>
      <c r="S308" s="352"/>
      <c r="T308" s="352"/>
      <c r="U308" s="352"/>
      <c r="V308" s="352"/>
      <c r="W308" s="352"/>
      <c r="X308" s="352"/>
      <c r="Y308" s="352"/>
      <c r="Z308" s="352"/>
      <c r="AA308" s="352"/>
      <c r="AB308" s="352"/>
      <c r="AC308" s="352"/>
      <c r="AD308" s="352"/>
      <c r="AE308" s="352"/>
      <c r="AF308" s="352"/>
      <c r="AG308" s="352"/>
      <c r="AH308" s="352"/>
      <c r="AI308" s="352"/>
      <c r="AJ308" s="352"/>
      <c r="AK308" s="352"/>
      <c r="AL308" s="352"/>
      <c r="AM308" s="352"/>
      <c r="AN308" s="352"/>
      <c r="AO308" s="352"/>
      <c r="AP308" s="352"/>
      <c r="AQ308" s="352"/>
      <c r="AR308" s="352"/>
    </row>
    <row r="309" spans="2:44" ht="7.5" customHeight="1" x14ac:dyDescent="0.35">
      <c r="B309" s="204"/>
    </row>
    <row r="310" spans="2:44" ht="27" customHeight="1" x14ac:dyDescent="0.35">
      <c r="B310" s="352" t="s">
        <v>303</v>
      </c>
      <c r="C310" s="352"/>
      <c r="D310" s="352"/>
      <c r="E310" s="352"/>
      <c r="F310" s="352"/>
      <c r="G310" s="352"/>
      <c r="H310" s="352"/>
      <c r="I310" s="352"/>
      <c r="J310" s="352"/>
      <c r="K310" s="352"/>
      <c r="L310" s="352"/>
      <c r="M310" s="352"/>
      <c r="N310" s="352"/>
      <c r="O310" s="352"/>
      <c r="P310" s="352"/>
      <c r="Q310" s="352"/>
      <c r="R310" s="352"/>
      <c r="S310" s="352"/>
      <c r="T310" s="352"/>
      <c r="U310" s="352"/>
      <c r="V310" s="352"/>
      <c r="W310" s="352"/>
      <c r="X310" s="352"/>
      <c r="Y310" s="352"/>
      <c r="Z310" s="352"/>
      <c r="AA310" s="352"/>
      <c r="AB310" s="352"/>
      <c r="AC310" s="352"/>
      <c r="AD310" s="352"/>
      <c r="AE310" s="352"/>
      <c r="AF310" s="352"/>
      <c r="AG310" s="352"/>
      <c r="AH310" s="352"/>
      <c r="AI310" s="352"/>
      <c r="AJ310" s="352"/>
      <c r="AK310" s="352"/>
      <c r="AL310" s="352"/>
      <c r="AM310" s="352"/>
      <c r="AN310" s="352"/>
      <c r="AO310" s="352"/>
      <c r="AP310" s="352"/>
      <c r="AQ310" s="352"/>
      <c r="AR310" s="352"/>
    </row>
    <row r="311" spans="2:44" x14ac:dyDescent="0.35">
      <c r="B311" s="206" t="s">
        <v>198</v>
      </c>
    </row>
    <row r="312" spans="2:44" x14ac:dyDescent="0.35">
      <c r="B312" s="207" t="s">
        <v>304</v>
      </c>
    </row>
    <row r="313" spans="2:44" ht="18.75" customHeight="1" x14ac:dyDescent="0.35"/>
    <row r="314" spans="2:44" ht="26" x14ac:dyDescent="0.35">
      <c r="B314" s="208" t="s">
        <v>339</v>
      </c>
    </row>
    <row r="315" spans="2:44" ht="26.25" customHeight="1" x14ac:dyDescent="0.35">
      <c r="B315" s="352" t="s">
        <v>340</v>
      </c>
      <c r="C315" s="352"/>
      <c r="D315" s="352"/>
      <c r="E315" s="352"/>
      <c r="F315" s="352"/>
      <c r="G315" s="352"/>
      <c r="H315" s="352"/>
      <c r="I315" s="352"/>
      <c r="J315" s="352"/>
      <c r="K315" s="352"/>
      <c r="L315" s="352"/>
      <c r="M315" s="352"/>
      <c r="N315" s="352"/>
      <c r="O315" s="352"/>
      <c r="P315" s="352"/>
      <c r="Q315" s="352"/>
      <c r="R315" s="352"/>
      <c r="S315" s="352"/>
      <c r="T315" s="352"/>
      <c r="U315" s="352"/>
      <c r="V315" s="352"/>
      <c r="W315" s="352"/>
      <c r="X315" s="352"/>
      <c r="Y315" s="352"/>
      <c r="Z315" s="352"/>
      <c r="AA315" s="352"/>
      <c r="AB315" s="352"/>
      <c r="AC315" s="352"/>
      <c r="AD315" s="352"/>
      <c r="AE315" s="352"/>
      <c r="AF315" s="352"/>
      <c r="AG315" s="352"/>
      <c r="AH315" s="352"/>
      <c r="AI315" s="352"/>
      <c r="AJ315" s="352"/>
      <c r="AK315" s="352"/>
      <c r="AL315" s="352"/>
      <c r="AM315" s="352"/>
      <c r="AN315" s="352"/>
      <c r="AO315" s="352"/>
      <c r="AP315" s="352"/>
      <c r="AQ315" s="352"/>
      <c r="AR315" s="352"/>
    </row>
    <row r="316" spans="2:44" ht="7.5" customHeight="1" x14ac:dyDescent="0.35">
      <c r="B316" s="204"/>
    </row>
    <row r="317" spans="2:44" ht="25.5" customHeight="1" x14ac:dyDescent="0.35">
      <c r="B317" s="352" t="s">
        <v>341</v>
      </c>
      <c r="C317" s="352"/>
      <c r="D317" s="352"/>
      <c r="E317" s="352"/>
      <c r="F317" s="352"/>
      <c r="G317" s="352"/>
      <c r="H317" s="352"/>
      <c r="I317" s="352"/>
      <c r="J317" s="352"/>
      <c r="K317" s="352"/>
      <c r="L317" s="352"/>
      <c r="M317" s="352"/>
      <c r="N317" s="352"/>
      <c r="O317" s="352"/>
      <c r="P317" s="352"/>
      <c r="Q317" s="352"/>
      <c r="R317" s="352"/>
      <c r="S317" s="352"/>
      <c r="T317" s="352"/>
      <c r="U317" s="352"/>
      <c r="V317" s="352"/>
      <c r="W317" s="352"/>
      <c r="X317" s="352"/>
      <c r="Y317" s="352"/>
      <c r="Z317" s="352"/>
      <c r="AA317" s="352"/>
      <c r="AB317" s="352"/>
      <c r="AC317" s="352"/>
      <c r="AD317" s="352"/>
      <c r="AE317" s="352"/>
      <c r="AF317" s="352"/>
      <c r="AG317" s="352"/>
      <c r="AH317" s="352"/>
      <c r="AI317" s="352"/>
      <c r="AJ317" s="352"/>
      <c r="AK317" s="352"/>
      <c r="AL317" s="352"/>
      <c r="AM317" s="352"/>
      <c r="AN317" s="352"/>
      <c r="AO317" s="352"/>
      <c r="AP317" s="352"/>
      <c r="AQ317" s="352"/>
      <c r="AR317" s="352"/>
    </row>
    <row r="318" spans="2:44" ht="7.5" customHeight="1" x14ac:dyDescent="0.35">
      <c r="B318" s="204"/>
    </row>
    <row r="319" spans="2:44" ht="26.25" customHeight="1" x14ac:dyDescent="0.35">
      <c r="B319" s="352" t="s">
        <v>342</v>
      </c>
      <c r="C319" s="352"/>
      <c r="D319" s="352"/>
      <c r="E319" s="352"/>
      <c r="F319" s="352"/>
      <c r="G319" s="352"/>
      <c r="H319" s="352"/>
      <c r="I319" s="352"/>
      <c r="J319" s="352"/>
      <c r="K319" s="352"/>
      <c r="L319" s="352"/>
      <c r="M319" s="352"/>
      <c r="N319" s="352"/>
      <c r="O319" s="352"/>
      <c r="P319" s="352"/>
      <c r="Q319" s="352"/>
      <c r="R319" s="352"/>
      <c r="S319" s="352"/>
      <c r="T319" s="352"/>
      <c r="U319" s="352"/>
      <c r="V319" s="352"/>
      <c r="W319" s="352"/>
      <c r="X319" s="352"/>
      <c r="Y319" s="352"/>
      <c r="Z319" s="352"/>
      <c r="AA319" s="352"/>
      <c r="AB319" s="352"/>
      <c r="AC319" s="352"/>
      <c r="AD319" s="352"/>
      <c r="AE319" s="352"/>
      <c r="AF319" s="352"/>
      <c r="AG319" s="352"/>
      <c r="AH319" s="352"/>
      <c r="AI319" s="352"/>
      <c r="AJ319" s="352"/>
      <c r="AK319" s="352"/>
      <c r="AL319" s="352"/>
      <c r="AM319" s="352"/>
      <c r="AN319" s="352"/>
      <c r="AO319" s="352"/>
      <c r="AP319" s="352"/>
      <c r="AQ319" s="352"/>
      <c r="AR319" s="352"/>
    </row>
    <row r="320" spans="2:44" ht="7.5" customHeight="1" x14ac:dyDescent="0.35">
      <c r="B320" s="204"/>
    </row>
    <row r="321" spans="2:44" ht="25.5" customHeight="1" x14ac:dyDescent="0.35">
      <c r="B321" s="352" t="s">
        <v>343</v>
      </c>
      <c r="C321" s="352"/>
      <c r="D321" s="352"/>
      <c r="E321" s="352"/>
      <c r="F321" s="352"/>
      <c r="G321" s="352"/>
      <c r="H321" s="352"/>
      <c r="I321" s="352"/>
      <c r="J321" s="352"/>
      <c r="K321" s="352"/>
      <c r="L321" s="352"/>
      <c r="M321" s="352"/>
      <c r="N321" s="352"/>
      <c r="O321" s="352"/>
      <c r="P321" s="352"/>
      <c r="Q321" s="352"/>
      <c r="R321" s="352"/>
      <c r="S321" s="352"/>
      <c r="T321" s="352"/>
      <c r="U321" s="352"/>
      <c r="V321" s="352"/>
      <c r="W321" s="352"/>
      <c r="X321" s="352"/>
      <c r="Y321" s="352"/>
      <c r="Z321" s="352"/>
      <c r="AA321" s="352"/>
      <c r="AB321" s="352"/>
      <c r="AC321" s="352"/>
      <c r="AD321" s="352"/>
      <c r="AE321" s="352"/>
      <c r="AF321" s="352"/>
      <c r="AG321" s="352"/>
      <c r="AH321" s="352"/>
      <c r="AI321" s="352"/>
      <c r="AJ321" s="352"/>
      <c r="AK321" s="352"/>
      <c r="AL321" s="352"/>
      <c r="AM321" s="352"/>
      <c r="AN321" s="352"/>
      <c r="AO321" s="352"/>
      <c r="AP321" s="352"/>
      <c r="AQ321" s="352"/>
      <c r="AR321" s="352"/>
    </row>
    <row r="322" spans="2:44" ht="11.25" customHeight="1" x14ac:dyDescent="0.35">
      <c r="B322" s="204"/>
    </row>
    <row r="323" spans="2:44" x14ac:dyDescent="0.35">
      <c r="B323" s="225" t="s">
        <v>344</v>
      </c>
      <c r="C323" s="227"/>
      <c r="D323" s="227"/>
      <c r="E323" s="227"/>
      <c r="F323" s="227"/>
      <c r="G323" s="227"/>
      <c r="H323" s="227"/>
      <c r="I323" s="227"/>
      <c r="J323" s="227"/>
      <c r="K323" s="227"/>
      <c r="L323" s="227"/>
      <c r="M323" s="227"/>
      <c r="N323" s="227"/>
      <c r="O323" s="227"/>
      <c r="P323" s="227"/>
      <c r="Q323" s="227"/>
      <c r="R323" s="227"/>
      <c r="S323" s="227"/>
      <c r="T323" s="227"/>
      <c r="U323" s="227"/>
      <c r="V323" s="227"/>
    </row>
    <row r="324" spans="2:44" ht="7.5" customHeight="1" x14ac:dyDescent="0.35">
      <c r="B324" s="204"/>
    </row>
    <row r="325" spans="2:44" x14ac:dyDescent="0.35">
      <c r="B325" s="203" t="s">
        <v>345</v>
      </c>
    </row>
    <row r="326" spans="2:44" x14ac:dyDescent="0.35">
      <c r="B326" s="206" t="s">
        <v>198</v>
      </c>
    </row>
    <row r="327" spans="2:44" x14ac:dyDescent="0.35">
      <c r="B327" s="207" t="s">
        <v>211</v>
      </c>
    </row>
    <row r="328" spans="2:44" ht="11.25" customHeight="1" x14ac:dyDescent="0.35">
      <c r="B328" s="204"/>
    </row>
    <row r="329" spans="2:44" x14ac:dyDescent="0.35">
      <c r="B329" s="225" t="s">
        <v>346</v>
      </c>
      <c r="C329" s="227"/>
      <c r="D329" s="227"/>
    </row>
    <row r="330" spans="2:44" ht="7.5" customHeight="1" x14ac:dyDescent="0.35">
      <c r="B330" s="204"/>
    </row>
    <row r="331" spans="2:44" x14ac:dyDescent="0.35">
      <c r="B331" s="203" t="s">
        <v>216</v>
      </c>
    </row>
    <row r="332" spans="2:44" x14ac:dyDescent="0.35">
      <c r="B332" s="206" t="s">
        <v>198</v>
      </c>
    </row>
    <row r="333" spans="2:44" x14ac:dyDescent="0.35">
      <c r="B333" s="207" t="s">
        <v>214</v>
      </c>
    </row>
    <row r="334" spans="2:44" ht="11.25" customHeight="1" x14ac:dyDescent="0.35">
      <c r="B334" s="204"/>
    </row>
    <row r="335" spans="2:44" x14ac:dyDescent="0.35">
      <c r="B335" s="225" t="s">
        <v>316</v>
      </c>
    </row>
    <row r="336" spans="2:44" ht="7.5" customHeight="1" x14ac:dyDescent="0.35">
      <c r="B336" s="204"/>
    </row>
    <row r="337" spans="2:44" x14ac:dyDescent="0.35">
      <c r="B337" s="203" t="s">
        <v>213</v>
      </c>
    </row>
    <row r="338" spans="2:44" x14ac:dyDescent="0.35">
      <c r="B338" s="206" t="s">
        <v>198</v>
      </c>
    </row>
    <row r="339" spans="2:44" x14ac:dyDescent="0.35">
      <c r="B339" s="207" t="s">
        <v>214</v>
      </c>
    </row>
    <row r="340" spans="2:44" ht="11.25" customHeight="1" x14ac:dyDescent="0.35">
      <c r="B340" s="204"/>
    </row>
    <row r="341" spans="2:44" x14ac:dyDescent="0.35">
      <c r="B341" s="225" t="s">
        <v>347</v>
      </c>
      <c r="C341" s="227"/>
      <c r="D341" s="227"/>
      <c r="E341" s="227"/>
      <c r="F341" s="227"/>
      <c r="G341" s="227"/>
    </row>
    <row r="342" spans="2:44" ht="7.5" customHeight="1" x14ac:dyDescent="0.35">
      <c r="B342" s="204"/>
    </row>
    <row r="343" spans="2:44" x14ac:dyDescent="0.35">
      <c r="B343" s="203" t="s">
        <v>318</v>
      </c>
    </row>
    <row r="344" spans="2:44" x14ac:dyDescent="0.35">
      <c r="B344" s="206" t="s">
        <v>198</v>
      </c>
    </row>
    <row r="345" spans="2:44" x14ac:dyDescent="0.35">
      <c r="B345" s="207" t="s">
        <v>319</v>
      </c>
    </row>
    <row r="346" spans="2:44" x14ac:dyDescent="0.35">
      <c r="B346" s="213"/>
    </row>
    <row r="347" spans="2:44" ht="17" x14ac:dyDescent="0.35">
      <c r="B347" s="209" t="s">
        <v>320</v>
      </c>
    </row>
    <row r="348" spans="2:44" ht="25.5" customHeight="1" x14ac:dyDescent="0.35">
      <c r="B348" s="352" t="s">
        <v>348</v>
      </c>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2"/>
      <c r="Z348" s="352"/>
      <c r="AA348" s="352"/>
      <c r="AB348" s="352"/>
      <c r="AC348" s="352"/>
      <c r="AD348" s="352"/>
      <c r="AE348" s="352"/>
      <c r="AF348" s="352"/>
      <c r="AG348" s="352"/>
      <c r="AH348" s="352"/>
      <c r="AI348" s="352"/>
      <c r="AJ348" s="352"/>
      <c r="AK348" s="352"/>
      <c r="AL348" s="352"/>
      <c r="AM348" s="352"/>
      <c r="AN348" s="352"/>
      <c r="AO348" s="352"/>
      <c r="AP348" s="352"/>
      <c r="AQ348" s="352"/>
      <c r="AR348" s="352"/>
    </row>
    <row r="349" spans="2:44" ht="7.5" customHeight="1" x14ac:dyDescent="0.35">
      <c r="B349" s="204"/>
    </row>
    <row r="350" spans="2:44" x14ac:dyDescent="0.35">
      <c r="B350" s="203" t="s">
        <v>322</v>
      </c>
    </row>
    <row r="351" spans="2:44" ht="11.25" customHeight="1" x14ac:dyDescent="0.35">
      <c r="B351" s="204"/>
    </row>
    <row r="352" spans="2:44" x14ac:dyDescent="0.35">
      <c r="B352" s="225" t="s">
        <v>349</v>
      </c>
      <c r="C352" s="227"/>
      <c r="D352" s="227"/>
      <c r="E352" s="227"/>
      <c r="F352" s="227"/>
      <c r="G352" s="227"/>
      <c r="H352" s="227"/>
      <c r="I352" s="227"/>
      <c r="J352" s="227"/>
      <c r="K352" s="227"/>
      <c r="L352" s="227"/>
      <c r="M352" s="227"/>
      <c r="N352" s="227"/>
      <c r="O352" s="227"/>
      <c r="P352" s="227"/>
      <c r="Q352" s="227"/>
      <c r="R352" s="227"/>
      <c r="S352" s="227"/>
      <c r="T352" s="227"/>
      <c r="U352" s="227"/>
      <c r="V352" s="227"/>
      <c r="W352" s="227"/>
      <c r="X352" s="227"/>
      <c r="Y352" s="227"/>
      <c r="Z352" s="227"/>
      <c r="AA352" s="227"/>
      <c r="AB352" s="227"/>
      <c r="AC352" s="227"/>
      <c r="AD352" s="227"/>
      <c r="AE352" s="227"/>
      <c r="AF352" s="227"/>
      <c r="AG352" s="227"/>
      <c r="AH352" s="227"/>
      <c r="AI352" s="227"/>
    </row>
    <row r="353" spans="2:44" ht="7.5" customHeight="1" x14ac:dyDescent="0.35">
      <c r="B353" s="204"/>
    </row>
    <row r="354" spans="2:44" x14ac:dyDescent="0.35">
      <c r="B354" s="203" t="s">
        <v>350</v>
      </c>
    </row>
    <row r="355" spans="2:44" x14ac:dyDescent="0.35">
      <c r="B355" s="206" t="s">
        <v>198</v>
      </c>
    </row>
    <row r="356" spans="2:44" ht="28.5" customHeight="1" x14ac:dyDescent="0.35">
      <c r="B356" s="361" t="s">
        <v>325</v>
      </c>
      <c r="C356" s="361"/>
      <c r="D356" s="361"/>
      <c r="E356" s="361"/>
      <c r="F356" s="361"/>
      <c r="G356" s="361"/>
      <c r="H356" s="361"/>
      <c r="I356" s="361"/>
      <c r="J356" s="361"/>
      <c r="K356" s="361"/>
      <c r="L356" s="361"/>
      <c r="M356" s="361"/>
      <c r="N356" s="361"/>
      <c r="O356" s="361"/>
      <c r="P356" s="361"/>
      <c r="Q356" s="361"/>
      <c r="R356" s="361"/>
      <c r="S356" s="361"/>
      <c r="T356" s="361"/>
      <c r="U356" s="361"/>
      <c r="V356" s="361"/>
      <c r="W356" s="361"/>
      <c r="X356" s="361"/>
      <c r="Y356" s="361"/>
      <c r="Z356" s="361"/>
      <c r="AA356" s="361"/>
      <c r="AB356" s="361"/>
      <c r="AC356" s="361"/>
      <c r="AD356" s="361"/>
      <c r="AE356" s="361"/>
      <c r="AF356" s="361"/>
      <c r="AG356" s="361"/>
      <c r="AH356" s="361"/>
      <c r="AI356" s="361"/>
      <c r="AJ356" s="361"/>
      <c r="AK356" s="361"/>
      <c r="AL356" s="361"/>
      <c r="AM356" s="361"/>
      <c r="AN356" s="361"/>
      <c r="AO356" s="361"/>
      <c r="AP356" s="361"/>
      <c r="AQ356" s="361"/>
      <c r="AR356" s="361"/>
    </row>
    <row r="357" spans="2:44" x14ac:dyDescent="0.35">
      <c r="B357" s="217"/>
    </row>
    <row r="358" spans="2:44" ht="17" x14ac:dyDescent="0.35">
      <c r="B358" s="353" t="s">
        <v>326</v>
      </c>
      <c r="C358" s="353"/>
      <c r="D358" s="353"/>
      <c r="E358" s="353"/>
      <c r="F358" s="353"/>
      <c r="G358" s="353"/>
      <c r="H358" s="353"/>
      <c r="I358" s="353"/>
      <c r="J358" s="353"/>
      <c r="K358" s="353"/>
      <c r="L358" s="353"/>
      <c r="M358" s="353"/>
      <c r="N358" s="353"/>
      <c r="O358" s="353"/>
      <c r="P358" s="353"/>
      <c r="Q358" s="353"/>
      <c r="R358" s="353"/>
      <c r="S358" s="353"/>
      <c r="T358" s="353"/>
      <c r="U358" s="353"/>
      <c r="V358" s="353"/>
      <c r="W358" s="353"/>
      <c r="X358" s="353"/>
      <c r="Y358" s="353"/>
      <c r="Z358" s="353"/>
      <c r="AA358" s="353"/>
      <c r="AB358" s="353"/>
      <c r="AC358" s="353"/>
      <c r="AD358" s="353"/>
      <c r="AE358" s="353"/>
      <c r="AF358" s="353"/>
      <c r="AG358" s="353"/>
      <c r="AH358" s="353"/>
      <c r="AI358" s="353"/>
      <c r="AJ358" s="353"/>
      <c r="AK358" s="353"/>
      <c r="AL358" s="353"/>
      <c r="AM358" s="353"/>
      <c r="AN358" s="353"/>
      <c r="AO358" s="353"/>
      <c r="AP358" s="353"/>
      <c r="AQ358" s="353"/>
      <c r="AR358" s="353"/>
    </row>
    <row r="359" spans="2:44" ht="11.25" customHeight="1" x14ac:dyDescent="0.35">
      <c r="B359" s="204"/>
    </row>
    <row r="360" spans="2:44" x14ac:dyDescent="0.35">
      <c r="B360" s="225" t="s">
        <v>351</v>
      </c>
      <c r="C360" s="227"/>
      <c r="D360" s="227"/>
      <c r="E360" s="227"/>
      <c r="F360" s="227"/>
      <c r="G360" s="227"/>
      <c r="H360" s="227"/>
      <c r="I360" s="227"/>
      <c r="J360" s="227"/>
      <c r="K360" s="227"/>
      <c r="L360" s="227"/>
    </row>
    <row r="361" spans="2:44" ht="7.5" customHeight="1" x14ac:dyDescent="0.35">
      <c r="B361" s="204"/>
    </row>
    <row r="362" spans="2:44" ht="27.75" customHeight="1" x14ac:dyDescent="0.35">
      <c r="B362" s="352" t="s">
        <v>328</v>
      </c>
      <c r="C362" s="352"/>
      <c r="D362" s="352"/>
      <c r="E362" s="352"/>
      <c r="F362" s="352"/>
      <c r="G362" s="352"/>
      <c r="H362" s="352"/>
      <c r="I362" s="352"/>
      <c r="J362" s="352"/>
      <c r="K362" s="352"/>
      <c r="L362" s="352"/>
      <c r="M362" s="352"/>
      <c r="N362" s="352"/>
      <c r="O362" s="352"/>
      <c r="P362" s="352"/>
      <c r="Q362" s="352"/>
      <c r="R362" s="352"/>
      <c r="S362" s="352"/>
      <c r="T362" s="352"/>
      <c r="U362" s="352"/>
      <c r="V362" s="352"/>
      <c r="W362" s="352"/>
      <c r="X362" s="352"/>
      <c r="Y362" s="352"/>
      <c r="Z362" s="352"/>
      <c r="AA362" s="352"/>
      <c r="AB362" s="352"/>
      <c r="AC362" s="352"/>
      <c r="AD362" s="352"/>
      <c r="AE362" s="352"/>
      <c r="AF362" s="352"/>
      <c r="AG362" s="352"/>
      <c r="AH362" s="352"/>
      <c r="AI362" s="352"/>
      <c r="AJ362" s="352"/>
      <c r="AK362" s="352"/>
      <c r="AL362" s="352"/>
      <c r="AM362" s="352"/>
      <c r="AN362" s="352"/>
      <c r="AO362" s="352"/>
      <c r="AP362" s="352"/>
      <c r="AQ362" s="352"/>
      <c r="AR362" s="352"/>
    </row>
    <row r="363" spans="2:44" x14ac:dyDescent="0.35">
      <c r="B363" s="206" t="s">
        <v>198</v>
      </c>
    </row>
    <row r="364" spans="2:44" x14ac:dyDescent="0.35">
      <c r="B364" s="207" t="s">
        <v>352</v>
      </c>
    </row>
    <row r="365" spans="2:44" ht="18.75" customHeight="1" x14ac:dyDescent="0.35">
      <c r="B365" s="33"/>
    </row>
    <row r="366" spans="2:44" ht="26" x14ac:dyDescent="0.35">
      <c r="B366" s="208" t="s">
        <v>353</v>
      </c>
    </row>
    <row r="367" spans="2:44" x14ac:dyDescent="0.35">
      <c r="B367" s="203" t="s">
        <v>354</v>
      </c>
    </row>
    <row r="368" spans="2:44" ht="18.75" customHeight="1" x14ac:dyDescent="0.35">
      <c r="B368" s="204"/>
    </row>
    <row r="369" spans="2:44" ht="26" x14ac:dyDescent="0.35">
      <c r="B369" s="208" t="s">
        <v>301</v>
      </c>
    </row>
    <row r="370" spans="2:44" ht="25.5" customHeight="1" x14ac:dyDescent="0.35">
      <c r="B370" s="352" t="s">
        <v>302</v>
      </c>
      <c r="C370" s="352"/>
      <c r="D370" s="352"/>
      <c r="E370" s="352"/>
      <c r="F370" s="352"/>
      <c r="G370" s="352"/>
      <c r="H370" s="352"/>
      <c r="I370" s="352"/>
      <c r="J370" s="352"/>
      <c r="K370" s="352"/>
      <c r="L370" s="352"/>
      <c r="M370" s="352"/>
      <c r="N370" s="352"/>
      <c r="O370" s="352"/>
      <c r="P370" s="352"/>
      <c r="Q370" s="352"/>
      <c r="R370" s="352"/>
      <c r="S370" s="352"/>
      <c r="T370" s="352"/>
      <c r="U370" s="352"/>
      <c r="V370" s="352"/>
      <c r="W370" s="352"/>
      <c r="X370" s="352"/>
      <c r="Y370" s="352"/>
      <c r="Z370" s="352"/>
      <c r="AA370" s="352"/>
      <c r="AB370" s="352"/>
      <c r="AC370" s="352"/>
      <c r="AD370" s="352"/>
      <c r="AE370" s="352"/>
      <c r="AF370" s="352"/>
      <c r="AG370" s="352"/>
      <c r="AH370" s="352"/>
      <c r="AI370" s="352"/>
      <c r="AJ370" s="352"/>
      <c r="AK370" s="352"/>
      <c r="AL370" s="352"/>
      <c r="AM370" s="352"/>
      <c r="AN370" s="352"/>
      <c r="AO370" s="352"/>
      <c r="AP370" s="352"/>
      <c r="AQ370" s="352"/>
      <c r="AR370" s="352"/>
    </row>
    <row r="371" spans="2:44" ht="7.5" customHeight="1" x14ac:dyDescent="0.35">
      <c r="B371" s="204"/>
    </row>
    <row r="372" spans="2:44" ht="26.25" customHeight="1" x14ac:dyDescent="0.35">
      <c r="B372" s="352" t="s">
        <v>303</v>
      </c>
      <c r="C372" s="352"/>
      <c r="D372" s="352"/>
      <c r="E372" s="352"/>
      <c r="F372" s="352"/>
      <c r="G372" s="352"/>
      <c r="H372" s="352"/>
      <c r="I372" s="352"/>
      <c r="J372" s="352"/>
      <c r="K372" s="352"/>
      <c r="L372" s="352"/>
      <c r="M372" s="352"/>
      <c r="N372" s="352"/>
      <c r="O372" s="352"/>
      <c r="P372" s="352"/>
      <c r="Q372" s="352"/>
      <c r="R372" s="352"/>
      <c r="S372" s="352"/>
      <c r="T372" s="352"/>
      <c r="U372" s="352"/>
      <c r="V372" s="352"/>
      <c r="W372" s="352"/>
      <c r="X372" s="352"/>
      <c r="Y372" s="352"/>
      <c r="Z372" s="352"/>
      <c r="AA372" s="352"/>
      <c r="AB372" s="352"/>
      <c r="AC372" s="352"/>
      <c r="AD372" s="352"/>
      <c r="AE372" s="352"/>
      <c r="AF372" s="352"/>
      <c r="AG372" s="352"/>
      <c r="AH372" s="352"/>
      <c r="AI372" s="352"/>
      <c r="AJ372" s="352"/>
      <c r="AK372" s="352"/>
      <c r="AL372" s="352"/>
      <c r="AM372" s="352"/>
      <c r="AN372" s="352"/>
      <c r="AO372" s="352"/>
      <c r="AP372" s="352"/>
      <c r="AQ372" s="352"/>
      <c r="AR372" s="352"/>
    </row>
    <row r="373" spans="2:44" x14ac:dyDescent="0.35">
      <c r="B373" s="206" t="s">
        <v>198</v>
      </c>
    </row>
    <row r="374" spans="2:44" x14ac:dyDescent="0.35">
      <c r="B374" s="207" t="s">
        <v>304</v>
      </c>
    </row>
    <row r="375" spans="2:44" ht="18.75" customHeight="1" x14ac:dyDescent="0.35"/>
    <row r="376" spans="2:44" ht="26" x14ac:dyDescent="0.35">
      <c r="B376" s="208" t="s">
        <v>355</v>
      </c>
    </row>
    <row r="377" spans="2:44" ht="26.25" customHeight="1" x14ac:dyDescent="0.35">
      <c r="B377" s="352" t="s">
        <v>356</v>
      </c>
      <c r="C377" s="352"/>
      <c r="D377" s="352"/>
      <c r="E377" s="352"/>
      <c r="F377" s="352"/>
      <c r="G377" s="352"/>
      <c r="H377" s="352"/>
      <c r="I377" s="352"/>
      <c r="J377" s="352"/>
      <c r="K377" s="352"/>
      <c r="L377" s="352"/>
      <c r="M377" s="352"/>
      <c r="N377" s="352"/>
      <c r="O377" s="352"/>
      <c r="P377" s="352"/>
      <c r="Q377" s="352"/>
      <c r="R377" s="352"/>
      <c r="S377" s="352"/>
      <c r="T377" s="352"/>
      <c r="U377" s="352"/>
      <c r="V377" s="352"/>
      <c r="W377" s="352"/>
      <c r="X377" s="352"/>
      <c r="Y377" s="352"/>
      <c r="Z377" s="352"/>
      <c r="AA377" s="352"/>
      <c r="AB377" s="352"/>
      <c r="AC377" s="352"/>
      <c r="AD377" s="352"/>
      <c r="AE377" s="352"/>
      <c r="AF377" s="352"/>
      <c r="AG377" s="352"/>
      <c r="AH377" s="352"/>
      <c r="AI377" s="352"/>
      <c r="AJ377" s="352"/>
      <c r="AK377" s="352"/>
      <c r="AL377" s="352"/>
      <c r="AM377" s="352"/>
      <c r="AN377" s="352"/>
      <c r="AO377" s="352"/>
      <c r="AP377" s="352"/>
      <c r="AQ377" s="352"/>
      <c r="AR377" s="352"/>
    </row>
    <row r="378" spans="2:44" ht="7.5" customHeight="1" x14ac:dyDescent="0.35">
      <c r="B378" s="204"/>
    </row>
    <row r="379" spans="2:44" ht="25.5" customHeight="1" x14ac:dyDescent="0.35">
      <c r="B379" s="352" t="s">
        <v>357</v>
      </c>
      <c r="C379" s="352"/>
      <c r="D379" s="352"/>
      <c r="E379" s="352"/>
      <c r="F379" s="352"/>
      <c r="G379" s="352"/>
      <c r="H379" s="352"/>
      <c r="I379" s="352"/>
      <c r="J379" s="352"/>
      <c r="K379" s="352"/>
      <c r="L379" s="352"/>
      <c r="M379" s="352"/>
      <c r="N379" s="352"/>
      <c r="O379" s="352"/>
      <c r="P379" s="352"/>
      <c r="Q379" s="352"/>
      <c r="R379" s="352"/>
      <c r="S379" s="352"/>
      <c r="T379" s="352"/>
      <c r="U379" s="352"/>
      <c r="V379" s="352"/>
      <c r="W379" s="352"/>
      <c r="X379" s="352"/>
      <c r="Y379" s="352"/>
      <c r="Z379" s="352"/>
      <c r="AA379" s="352"/>
      <c r="AB379" s="352"/>
      <c r="AC379" s="352"/>
      <c r="AD379" s="352"/>
      <c r="AE379" s="352"/>
      <c r="AF379" s="352"/>
      <c r="AG379" s="352"/>
      <c r="AH379" s="352"/>
      <c r="AI379" s="352"/>
      <c r="AJ379" s="352"/>
      <c r="AK379" s="352"/>
      <c r="AL379" s="352"/>
      <c r="AM379" s="352"/>
      <c r="AN379" s="352"/>
      <c r="AO379" s="352"/>
      <c r="AP379" s="352"/>
      <c r="AQ379" s="352"/>
      <c r="AR379" s="352"/>
    </row>
    <row r="380" spans="2:44" ht="7.5" customHeight="1" x14ac:dyDescent="0.35">
      <c r="B380" s="204"/>
    </row>
    <row r="381" spans="2:44" ht="25.5" customHeight="1" x14ac:dyDescent="0.35">
      <c r="B381" s="352" t="s">
        <v>358</v>
      </c>
      <c r="C381" s="352"/>
      <c r="D381" s="352"/>
      <c r="E381" s="352"/>
      <c r="F381" s="352"/>
      <c r="G381" s="352"/>
      <c r="H381" s="352"/>
      <c r="I381" s="352"/>
      <c r="J381" s="352"/>
      <c r="K381" s="352"/>
      <c r="L381" s="352"/>
      <c r="M381" s="352"/>
      <c r="N381" s="352"/>
      <c r="O381" s="352"/>
      <c r="P381" s="352"/>
      <c r="Q381" s="352"/>
      <c r="R381" s="352"/>
      <c r="S381" s="352"/>
      <c r="T381" s="352"/>
      <c r="U381" s="352"/>
      <c r="V381" s="352"/>
      <c r="W381" s="352"/>
      <c r="X381" s="352"/>
      <c r="Y381" s="352"/>
      <c r="Z381" s="352"/>
      <c r="AA381" s="352"/>
      <c r="AB381" s="352"/>
      <c r="AC381" s="352"/>
      <c r="AD381" s="352"/>
      <c r="AE381" s="352"/>
      <c r="AF381" s="352"/>
      <c r="AG381" s="352"/>
      <c r="AH381" s="352"/>
      <c r="AI381" s="352"/>
      <c r="AJ381" s="352"/>
      <c r="AK381" s="352"/>
      <c r="AL381" s="352"/>
      <c r="AM381" s="352"/>
      <c r="AN381" s="352"/>
      <c r="AO381" s="352"/>
      <c r="AP381" s="352"/>
      <c r="AQ381" s="352"/>
      <c r="AR381" s="352"/>
    </row>
    <row r="382" spans="2:44" ht="7.5" customHeight="1" x14ac:dyDescent="0.35">
      <c r="B382" s="204"/>
    </row>
    <row r="383" spans="2:44" ht="24.75" customHeight="1" x14ac:dyDescent="0.35">
      <c r="B383" s="352" t="s">
        <v>359</v>
      </c>
      <c r="C383" s="352"/>
      <c r="D383" s="352"/>
      <c r="E383" s="352"/>
      <c r="F383" s="352"/>
      <c r="G383" s="352"/>
      <c r="H383" s="352"/>
      <c r="I383" s="352"/>
      <c r="J383" s="352"/>
      <c r="K383" s="352"/>
      <c r="L383" s="352"/>
      <c r="M383" s="352"/>
      <c r="N383" s="352"/>
      <c r="O383" s="352"/>
      <c r="P383" s="352"/>
      <c r="Q383" s="352"/>
      <c r="R383" s="352"/>
      <c r="S383" s="352"/>
      <c r="T383" s="352"/>
      <c r="U383" s="352"/>
      <c r="V383" s="352"/>
      <c r="W383" s="352"/>
      <c r="X383" s="352"/>
      <c r="Y383" s="352"/>
      <c r="Z383" s="352"/>
      <c r="AA383" s="352"/>
      <c r="AB383" s="352"/>
      <c r="AC383" s="352"/>
      <c r="AD383" s="352"/>
      <c r="AE383" s="352"/>
      <c r="AF383" s="352"/>
      <c r="AG383" s="352"/>
      <c r="AH383" s="352"/>
      <c r="AI383" s="352"/>
      <c r="AJ383" s="352"/>
      <c r="AK383" s="352"/>
      <c r="AL383" s="352"/>
      <c r="AM383" s="352"/>
      <c r="AN383" s="352"/>
      <c r="AO383" s="352"/>
      <c r="AP383" s="352"/>
      <c r="AQ383" s="352"/>
      <c r="AR383" s="352"/>
    </row>
    <row r="384" spans="2:44" ht="7.5" customHeight="1" x14ac:dyDescent="0.35">
      <c r="B384" s="204"/>
    </row>
    <row r="385" spans="2:44" ht="25.5" customHeight="1" x14ac:dyDescent="0.35">
      <c r="B385" s="352" t="s">
        <v>360</v>
      </c>
      <c r="C385" s="352"/>
      <c r="D385" s="352"/>
      <c r="E385" s="352"/>
      <c r="F385" s="352"/>
      <c r="G385" s="352"/>
      <c r="H385" s="352"/>
      <c r="I385" s="352"/>
      <c r="J385" s="352"/>
      <c r="K385" s="352"/>
      <c r="L385" s="352"/>
      <c r="M385" s="352"/>
      <c r="N385" s="352"/>
      <c r="O385" s="352"/>
      <c r="P385" s="352"/>
      <c r="Q385" s="352"/>
      <c r="R385" s="352"/>
      <c r="S385" s="352"/>
      <c r="T385" s="352"/>
      <c r="U385" s="352"/>
      <c r="V385" s="352"/>
      <c r="W385" s="352"/>
      <c r="X385" s="352"/>
      <c r="Y385" s="352"/>
      <c r="Z385" s="352"/>
      <c r="AA385" s="352"/>
      <c r="AB385" s="352"/>
      <c r="AC385" s="352"/>
      <c r="AD385" s="352"/>
      <c r="AE385" s="352"/>
      <c r="AF385" s="352"/>
      <c r="AG385" s="352"/>
      <c r="AH385" s="352"/>
      <c r="AI385" s="352"/>
      <c r="AJ385" s="352"/>
      <c r="AK385" s="352"/>
      <c r="AL385" s="352"/>
      <c r="AM385" s="352"/>
      <c r="AN385" s="352"/>
      <c r="AO385" s="352"/>
      <c r="AP385" s="352"/>
      <c r="AQ385" s="352"/>
      <c r="AR385" s="352"/>
    </row>
    <row r="386" spans="2:44" ht="11.25" customHeight="1" x14ac:dyDescent="0.35">
      <c r="B386" s="204"/>
    </row>
    <row r="387" spans="2:44" x14ac:dyDescent="0.35">
      <c r="B387" s="225" t="s">
        <v>361</v>
      </c>
      <c r="C387" s="227"/>
      <c r="D387" s="227"/>
      <c r="E387" s="227"/>
      <c r="F387" s="227"/>
    </row>
    <row r="388" spans="2:44" ht="7.5" customHeight="1" x14ac:dyDescent="0.35">
      <c r="B388" s="204"/>
    </row>
    <row r="389" spans="2:44" ht="26.25" customHeight="1" x14ac:dyDescent="0.35">
      <c r="B389" s="352" t="s">
        <v>362</v>
      </c>
      <c r="C389" s="352"/>
      <c r="D389" s="352"/>
      <c r="E389" s="352"/>
      <c r="F389" s="352"/>
      <c r="G389" s="352"/>
      <c r="H389" s="352"/>
      <c r="I389" s="352"/>
      <c r="J389" s="352"/>
      <c r="K389" s="352"/>
      <c r="L389" s="352"/>
      <c r="M389" s="352"/>
      <c r="N389" s="352"/>
      <c r="O389" s="352"/>
      <c r="P389" s="352"/>
      <c r="Q389" s="352"/>
      <c r="R389" s="352"/>
      <c r="S389" s="352"/>
      <c r="T389" s="352"/>
      <c r="U389" s="352"/>
      <c r="V389" s="352"/>
      <c r="W389" s="352"/>
      <c r="X389" s="352"/>
      <c r="Y389" s="352"/>
      <c r="Z389" s="352"/>
      <c r="AA389" s="352"/>
      <c r="AB389" s="352"/>
      <c r="AC389" s="352"/>
      <c r="AD389" s="352"/>
      <c r="AE389" s="352"/>
      <c r="AF389" s="352"/>
      <c r="AG389" s="352"/>
      <c r="AH389" s="352"/>
      <c r="AI389" s="352"/>
      <c r="AJ389" s="352"/>
      <c r="AK389" s="352"/>
      <c r="AL389" s="352"/>
      <c r="AM389" s="352"/>
      <c r="AN389" s="352"/>
      <c r="AO389" s="352"/>
      <c r="AP389" s="352"/>
      <c r="AQ389" s="352"/>
      <c r="AR389" s="352"/>
    </row>
    <row r="390" spans="2:44" x14ac:dyDescent="0.35">
      <c r="B390" s="206" t="s">
        <v>198</v>
      </c>
    </row>
    <row r="391" spans="2:44" x14ac:dyDescent="0.35">
      <c r="B391" s="207" t="s">
        <v>363</v>
      </c>
    </row>
    <row r="392" spans="2:44" ht="11.25" customHeight="1" x14ac:dyDescent="0.35">
      <c r="B392" s="204"/>
    </row>
    <row r="393" spans="2:44" x14ac:dyDescent="0.35">
      <c r="B393" s="225" t="s">
        <v>364</v>
      </c>
    </row>
    <row r="394" spans="2:44" ht="7.5" customHeight="1" x14ac:dyDescent="0.35">
      <c r="B394" s="204"/>
    </row>
    <row r="395" spans="2:44" x14ac:dyDescent="0.35">
      <c r="B395" s="203" t="s">
        <v>365</v>
      </c>
    </row>
    <row r="396" spans="2:44" x14ac:dyDescent="0.35">
      <c r="B396" s="206" t="s">
        <v>198</v>
      </c>
    </row>
    <row r="397" spans="2:44" x14ac:dyDescent="0.35">
      <c r="B397" s="207" t="s">
        <v>366</v>
      </c>
    </row>
    <row r="398" spans="2:44" ht="11.25" customHeight="1" x14ac:dyDescent="0.35">
      <c r="B398" s="204"/>
    </row>
    <row r="399" spans="2:44" x14ac:dyDescent="0.35">
      <c r="B399" s="225" t="s">
        <v>367</v>
      </c>
      <c r="C399" s="227"/>
      <c r="D399" s="227"/>
      <c r="E399" s="227"/>
      <c r="F399" s="227"/>
      <c r="G399" s="227"/>
      <c r="H399" s="227"/>
      <c r="I399" s="227"/>
      <c r="J399" s="227"/>
      <c r="K399" s="227"/>
      <c r="L399" s="227"/>
      <c r="M399" s="227"/>
    </row>
    <row r="400" spans="2:44" ht="7.5" customHeight="1" x14ac:dyDescent="0.35">
      <c r="B400" s="204"/>
    </row>
    <row r="401" spans="2:44" ht="28.5" customHeight="1" x14ac:dyDescent="0.35">
      <c r="B401" s="352" t="s">
        <v>368</v>
      </c>
      <c r="C401" s="352"/>
      <c r="D401" s="352"/>
      <c r="E401" s="352"/>
      <c r="F401" s="352"/>
      <c r="G401" s="352"/>
      <c r="H401" s="352"/>
      <c r="I401" s="352"/>
      <c r="J401" s="352"/>
      <c r="K401" s="352"/>
      <c r="L401" s="352"/>
      <c r="M401" s="352"/>
      <c r="N401" s="352"/>
      <c r="O401" s="352"/>
      <c r="P401" s="352"/>
      <c r="Q401" s="352"/>
      <c r="R401" s="352"/>
      <c r="S401" s="352"/>
      <c r="T401" s="352"/>
      <c r="U401" s="352"/>
      <c r="V401" s="352"/>
      <c r="W401" s="352"/>
      <c r="X401" s="352"/>
      <c r="Y401" s="352"/>
      <c r="Z401" s="352"/>
      <c r="AA401" s="352"/>
      <c r="AB401" s="352"/>
      <c r="AC401" s="352"/>
      <c r="AD401" s="352"/>
      <c r="AE401" s="352"/>
      <c r="AF401" s="352"/>
      <c r="AG401" s="352"/>
      <c r="AH401" s="352"/>
      <c r="AI401" s="352"/>
      <c r="AJ401" s="352"/>
      <c r="AK401" s="352"/>
      <c r="AL401" s="352"/>
      <c r="AM401" s="352"/>
      <c r="AN401" s="352"/>
      <c r="AO401" s="352"/>
      <c r="AP401" s="352"/>
      <c r="AQ401" s="352"/>
      <c r="AR401" s="352"/>
    </row>
    <row r="402" spans="2:44" x14ac:dyDescent="0.35">
      <c r="B402" s="206" t="s">
        <v>198</v>
      </c>
    </row>
    <row r="403" spans="2:44" x14ac:dyDescent="0.35">
      <c r="B403" s="207" t="s">
        <v>369</v>
      </c>
    </row>
    <row r="404" spans="2:44" ht="11.25" customHeight="1" x14ac:dyDescent="0.35">
      <c r="B404" s="204"/>
    </row>
    <row r="405" spans="2:44" x14ac:dyDescent="0.35">
      <c r="B405" s="225" t="s">
        <v>370</v>
      </c>
      <c r="C405" s="227"/>
      <c r="D405" s="227"/>
      <c r="E405" s="227"/>
    </row>
    <row r="406" spans="2:44" ht="7.5" customHeight="1" x14ac:dyDescent="0.35">
      <c r="B406" s="204"/>
    </row>
    <row r="407" spans="2:44" x14ac:dyDescent="0.35">
      <c r="B407" s="203" t="s">
        <v>371</v>
      </c>
    </row>
    <row r="408" spans="2:44" x14ac:dyDescent="0.35">
      <c r="B408" s="206" t="s">
        <v>198</v>
      </c>
    </row>
    <row r="409" spans="2:44" x14ac:dyDescent="0.35">
      <c r="B409" s="207" t="s">
        <v>211</v>
      </c>
    </row>
    <row r="410" spans="2:44" ht="11.25" customHeight="1" x14ac:dyDescent="0.35">
      <c r="B410" s="204"/>
    </row>
    <row r="411" spans="2:44" x14ac:dyDescent="0.35">
      <c r="B411" s="225" t="s">
        <v>372</v>
      </c>
      <c r="C411" s="227"/>
      <c r="D411" s="227"/>
    </row>
    <row r="412" spans="2:44" ht="7.5" customHeight="1" x14ac:dyDescent="0.35">
      <c r="B412" s="204"/>
    </row>
    <row r="413" spans="2:44" x14ac:dyDescent="0.35">
      <c r="B413" s="203" t="s">
        <v>216</v>
      </c>
    </row>
    <row r="414" spans="2:44" x14ac:dyDescent="0.35">
      <c r="B414" s="206" t="s">
        <v>198</v>
      </c>
    </row>
    <row r="415" spans="2:44" x14ac:dyDescent="0.35">
      <c r="B415" s="207" t="s">
        <v>214</v>
      </c>
    </row>
    <row r="416" spans="2:44" ht="11.25" customHeight="1" x14ac:dyDescent="0.35">
      <c r="B416" s="204"/>
    </row>
    <row r="417" spans="2:29" x14ac:dyDescent="0.35">
      <c r="B417" s="225" t="s">
        <v>373</v>
      </c>
    </row>
    <row r="418" spans="2:29" ht="7.5" customHeight="1" x14ac:dyDescent="0.35">
      <c r="B418" s="204"/>
    </row>
    <row r="419" spans="2:29" x14ac:dyDescent="0.35">
      <c r="B419" s="203" t="s">
        <v>213</v>
      </c>
    </row>
    <row r="420" spans="2:29" x14ac:dyDescent="0.35">
      <c r="B420" s="206" t="s">
        <v>198</v>
      </c>
    </row>
    <row r="421" spans="2:29" x14ac:dyDescent="0.35">
      <c r="B421" s="207" t="s">
        <v>214</v>
      </c>
    </row>
    <row r="422" spans="2:29" ht="11.25" customHeight="1" x14ac:dyDescent="0.35">
      <c r="B422" s="204"/>
    </row>
    <row r="423" spans="2:29" x14ac:dyDescent="0.35">
      <c r="B423" s="225" t="s">
        <v>374</v>
      </c>
      <c r="C423" s="227"/>
      <c r="D423" s="227"/>
      <c r="E423" s="227"/>
      <c r="F423" s="227"/>
      <c r="G423" s="227"/>
    </row>
    <row r="424" spans="2:29" ht="7.5" customHeight="1" x14ac:dyDescent="0.35">
      <c r="B424" s="204"/>
    </row>
    <row r="425" spans="2:29" x14ac:dyDescent="0.35">
      <c r="B425" s="203" t="s">
        <v>318</v>
      </c>
    </row>
    <row r="426" spans="2:29" x14ac:dyDescent="0.35">
      <c r="B426" s="206" t="s">
        <v>198</v>
      </c>
    </row>
    <row r="427" spans="2:29" x14ac:dyDescent="0.35">
      <c r="B427" s="207" t="s">
        <v>319</v>
      </c>
    </row>
    <row r="428" spans="2:29" ht="11.25" customHeight="1" x14ac:dyDescent="0.35">
      <c r="B428" s="204"/>
    </row>
    <row r="429" spans="2:29" x14ac:dyDescent="0.35">
      <c r="B429" s="225" t="s">
        <v>375</v>
      </c>
      <c r="C429" s="227"/>
      <c r="D429" s="227"/>
      <c r="E429" s="227"/>
      <c r="F429" s="227"/>
      <c r="G429" s="227"/>
      <c r="H429" s="227"/>
      <c r="I429" s="227"/>
      <c r="J429" s="227"/>
      <c r="K429" s="227"/>
      <c r="L429" s="227"/>
      <c r="M429" s="227"/>
      <c r="N429" s="227"/>
      <c r="O429" s="227"/>
      <c r="P429" s="227"/>
      <c r="Q429" s="227"/>
      <c r="R429" s="227"/>
      <c r="S429" s="227"/>
      <c r="T429" s="227"/>
      <c r="U429" s="227"/>
      <c r="V429" s="227"/>
      <c r="W429" s="227"/>
      <c r="X429" s="227"/>
      <c r="Y429" s="227"/>
      <c r="Z429" s="227"/>
      <c r="AA429" s="227"/>
      <c r="AB429" s="227"/>
      <c r="AC429" s="227"/>
    </row>
    <row r="430" spans="2:29" ht="7.5" customHeight="1" x14ac:dyDescent="0.35">
      <c r="B430" s="204"/>
    </row>
    <row r="431" spans="2:29" x14ac:dyDescent="0.35">
      <c r="B431" s="203" t="s">
        <v>376</v>
      </c>
    </row>
    <row r="432" spans="2:29" ht="7.5" customHeight="1" x14ac:dyDescent="0.35">
      <c r="B432" s="204"/>
    </row>
    <row r="433" spans="2:44" ht="26.25" customHeight="1" x14ac:dyDescent="0.35">
      <c r="B433" s="352" t="s">
        <v>377</v>
      </c>
      <c r="C433" s="352"/>
      <c r="D433" s="352"/>
      <c r="E433" s="352"/>
      <c r="F433" s="352"/>
      <c r="G433" s="352"/>
      <c r="H433" s="352"/>
      <c r="I433" s="352"/>
      <c r="J433" s="352"/>
      <c r="K433" s="352"/>
      <c r="L433" s="352"/>
      <c r="M433" s="352"/>
      <c r="N433" s="352"/>
      <c r="O433" s="352"/>
      <c r="P433" s="352"/>
      <c r="Q433" s="352"/>
      <c r="R433" s="352"/>
      <c r="S433" s="352"/>
      <c r="T433" s="352"/>
      <c r="U433" s="352"/>
      <c r="V433" s="352"/>
      <c r="W433" s="352"/>
      <c r="X433" s="352"/>
      <c r="Y433" s="352"/>
      <c r="Z433" s="352"/>
      <c r="AA433" s="352"/>
      <c r="AB433" s="352"/>
      <c r="AC433" s="352"/>
      <c r="AD433" s="352"/>
      <c r="AE433" s="352"/>
      <c r="AF433" s="352"/>
      <c r="AG433" s="352"/>
      <c r="AH433" s="352"/>
      <c r="AI433" s="352"/>
      <c r="AJ433" s="352"/>
      <c r="AK433" s="352"/>
      <c r="AL433" s="352"/>
      <c r="AM433" s="352"/>
      <c r="AN433" s="352"/>
      <c r="AO433" s="352"/>
      <c r="AP433" s="352"/>
      <c r="AQ433" s="352"/>
      <c r="AR433" s="352"/>
    </row>
    <row r="434" spans="2:44" ht="7.5" customHeight="1" x14ac:dyDescent="0.35">
      <c r="B434" s="204"/>
    </row>
    <row r="435" spans="2:44" ht="27.75" customHeight="1" x14ac:dyDescent="0.35">
      <c r="B435" s="352" t="s">
        <v>378</v>
      </c>
      <c r="C435" s="352"/>
      <c r="D435" s="352"/>
      <c r="E435" s="352"/>
      <c r="F435" s="352"/>
      <c r="G435" s="352"/>
      <c r="H435" s="352"/>
      <c r="I435" s="352"/>
      <c r="J435" s="352"/>
      <c r="K435" s="352"/>
      <c r="L435" s="352"/>
      <c r="M435" s="352"/>
      <c r="N435" s="352"/>
      <c r="O435" s="352"/>
      <c r="P435" s="352"/>
      <c r="Q435" s="352"/>
      <c r="R435" s="352"/>
      <c r="S435" s="352"/>
      <c r="T435" s="352"/>
      <c r="U435" s="352"/>
      <c r="V435" s="352"/>
      <c r="W435" s="352"/>
      <c r="X435" s="352"/>
      <c r="Y435" s="352"/>
      <c r="Z435" s="352"/>
      <c r="AA435" s="352"/>
      <c r="AB435" s="352"/>
      <c r="AC435" s="352"/>
      <c r="AD435" s="352"/>
      <c r="AE435" s="352"/>
      <c r="AF435" s="352"/>
      <c r="AG435" s="352"/>
      <c r="AH435" s="352"/>
      <c r="AI435" s="352"/>
      <c r="AJ435" s="352"/>
      <c r="AK435" s="352"/>
      <c r="AL435" s="352"/>
      <c r="AM435" s="352"/>
      <c r="AN435" s="352"/>
      <c r="AO435" s="352"/>
      <c r="AP435" s="352"/>
      <c r="AQ435" s="352"/>
      <c r="AR435" s="352"/>
    </row>
    <row r="436" spans="2:44" x14ac:dyDescent="0.35">
      <c r="B436" s="206" t="s">
        <v>198</v>
      </c>
    </row>
    <row r="437" spans="2:44" x14ac:dyDescent="0.35">
      <c r="B437" s="207" t="s">
        <v>214</v>
      </c>
    </row>
    <row r="438" spans="2:44" x14ac:dyDescent="0.35">
      <c r="B438" s="217"/>
    </row>
    <row r="439" spans="2:44" ht="17" x14ac:dyDescent="0.35">
      <c r="B439" s="353" t="s">
        <v>320</v>
      </c>
      <c r="C439" s="353"/>
      <c r="D439" s="353"/>
      <c r="E439" s="353"/>
      <c r="F439" s="353"/>
      <c r="G439" s="353"/>
      <c r="H439" s="353"/>
      <c r="I439" s="353"/>
      <c r="J439" s="353"/>
      <c r="K439" s="353"/>
      <c r="L439" s="353"/>
      <c r="M439" s="353"/>
      <c r="N439" s="353"/>
      <c r="O439" s="353"/>
      <c r="P439" s="353"/>
      <c r="Q439" s="353"/>
      <c r="R439" s="353"/>
      <c r="S439" s="353"/>
      <c r="T439" s="353"/>
      <c r="U439" s="353"/>
      <c r="V439" s="353"/>
      <c r="W439" s="353"/>
      <c r="X439" s="353"/>
      <c r="Y439" s="353"/>
      <c r="Z439" s="353"/>
      <c r="AA439" s="353"/>
      <c r="AB439" s="353"/>
      <c r="AC439" s="353"/>
      <c r="AD439" s="353"/>
      <c r="AE439" s="353"/>
      <c r="AF439" s="353"/>
      <c r="AG439" s="353"/>
      <c r="AH439" s="353"/>
      <c r="AI439" s="353"/>
      <c r="AJ439" s="353"/>
      <c r="AK439" s="353"/>
      <c r="AL439" s="353"/>
      <c r="AM439" s="353"/>
      <c r="AN439" s="353"/>
      <c r="AO439" s="353"/>
      <c r="AP439" s="353"/>
      <c r="AQ439" s="353"/>
      <c r="AR439" s="353"/>
    </row>
    <row r="440" spans="2:44" ht="26.25" customHeight="1" x14ac:dyDescent="0.35">
      <c r="B440" s="352" t="s">
        <v>379</v>
      </c>
      <c r="C440" s="352"/>
      <c r="D440" s="352"/>
      <c r="E440" s="352"/>
      <c r="F440" s="352"/>
      <c r="G440" s="352"/>
      <c r="H440" s="352"/>
      <c r="I440" s="352"/>
      <c r="J440" s="352"/>
      <c r="K440" s="352"/>
      <c r="L440" s="352"/>
      <c r="M440" s="352"/>
      <c r="N440" s="352"/>
      <c r="O440" s="352"/>
      <c r="P440" s="352"/>
      <c r="Q440" s="352"/>
      <c r="R440" s="352"/>
      <c r="S440" s="352"/>
      <c r="T440" s="352"/>
      <c r="U440" s="352"/>
      <c r="V440" s="352"/>
      <c r="W440" s="352"/>
      <c r="X440" s="352"/>
      <c r="Y440" s="352"/>
      <c r="Z440" s="352"/>
      <c r="AA440" s="352"/>
      <c r="AB440" s="352"/>
      <c r="AC440" s="352"/>
      <c r="AD440" s="352"/>
      <c r="AE440" s="352"/>
      <c r="AF440" s="352"/>
      <c r="AG440" s="352"/>
      <c r="AH440" s="352"/>
      <c r="AI440" s="352"/>
      <c r="AJ440" s="352"/>
      <c r="AK440" s="352"/>
      <c r="AL440" s="352"/>
      <c r="AM440" s="352"/>
      <c r="AN440" s="352"/>
      <c r="AO440" s="352"/>
      <c r="AP440" s="352"/>
      <c r="AQ440" s="352"/>
      <c r="AR440" s="352"/>
    </row>
    <row r="441" spans="2:44" ht="7.5" customHeight="1" x14ac:dyDescent="0.35">
      <c r="B441" s="204"/>
    </row>
    <row r="442" spans="2:44" x14ac:dyDescent="0.35">
      <c r="B442" s="203" t="s">
        <v>380</v>
      </c>
    </row>
    <row r="443" spans="2:44" ht="11.25" customHeight="1" x14ac:dyDescent="0.35">
      <c r="B443" s="204"/>
    </row>
    <row r="444" spans="2:44" x14ac:dyDescent="0.35">
      <c r="B444" s="225" t="s">
        <v>381</v>
      </c>
      <c r="C444" s="227"/>
      <c r="D444" s="227"/>
      <c r="E444" s="227"/>
      <c r="F444" s="227"/>
      <c r="G444" s="227"/>
      <c r="H444" s="227"/>
      <c r="I444" s="227"/>
      <c r="J444" s="227"/>
      <c r="K444" s="227"/>
      <c r="L444" s="227"/>
      <c r="M444" s="227"/>
      <c r="N444" s="227"/>
      <c r="O444" s="227"/>
      <c r="P444" s="227"/>
      <c r="Q444" s="227"/>
      <c r="R444" s="227"/>
      <c r="S444" s="227"/>
      <c r="T444" s="227"/>
      <c r="U444" s="227"/>
      <c r="V444" s="227"/>
      <c r="W444" s="227"/>
      <c r="X444" s="227"/>
      <c r="Y444" s="227"/>
      <c r="Z444" s="227"/>
      <c r="AA444" s="227"/>
      <c r="AB444" s="227"/>
      <c r="AC444" s="227"/>
      <c r="AD444" s="227"/>
      <c r="AE444" s="227"/>
      <c r="AF444" s="227"/>
      <c r="AG444" s="227"/>
      <c r="AH444" s="227"/>
      <c r="AI444" s="227"/>
    </row>
    <row r="445" spans="2:44" ht="7.5" customHeight="1" x14ac:dyDescent="0.35">
      <c r="B445" s="204"/>
    </row>
    <row r="446" spans="2:44" x14ac:dyDescent="0.35">
      <c r="B446" s="203" t="s">
        <v>350</v>
      </c>
    </row>
    <row r="447" spans="2:44" x14ac:dyDescent="0.35">
      <c r="B447" s="206" t="s">
        <v>198</v>
      </c>
    </row>
    <row r="448" spans="2:44" ht="27" customHeight="1" x14ac:dyDescent="0.35">
      <c r="B448" s="361" t="s">
        <v>325</v>
      </c>
      <c r="C448" s="361"/>
      <c r="D448" s="361"/>
      <c r="E448" s="361"/>
      <c r="F448" s="361"/>
      <c r="G448" s="361"/>
      <c r="H448" s="361"/>
      <c r="I448" s="361"/>
      <c r="J448" s="361"/>
      <c r="K448" s="361"/>
      <c r="L448" s="361"/>
      <c r="M448" s="361"/>
      <c r="N448" s="361"/>
      <c r="O448" s="361"/>
      <c r="P448" s="361"/>
      <c r="Q448" s="361"/>
      <c r="R448" s="361"/>
      <c r="S448" s="361"/>
      <c r="T448" s="361"/>
      <c r="U448" s="361"/>
      <c r="V448" s="361"/>
      <c r="W448" s="361"/>
      <c r="X448" s="361"/>
      <c r="Y448" s="361"/>
      <c r="Z448" s="361"/>
      <c r="AA448" s="361"/>
      <c r="AB448" s="361"/>
      <c r="AC448" s="361"/>
      <c r="AD448" s="361"/>
      <c r="AE448" s="361"/>
      <c r="AF448" s="361"/>
      <c r="AG448" s="361"/>
      <c r="AH448" s="361"/>
      <c r="AI448" s="361"/>
      <c r="AJ448" s="361"/>
      <c r="AK448" s="361"/>
      <c r="AL448" s="361"/>
      <c r="AM448" s="361"/>
      <c r="AN448" s="361"/>
      <c r="AO448" s="361"/>
      <c r="AP448" s="361"/>
      <c r="AQ448" s="361"/>
      <c r="AR448" s="361"/>
    </row>
    <row r="449" spans="2:44" ht="19" x14ac:dyDescent="0.35">
      <c r="B449" s="218"/>
    </row>
    <row r="450" spans="2:44" ht="17" x14ac:dyDescent="0.35">
      <c r="B450" s="209" t="s">
        <v>382</v>
      </c>
    </row>
    <row r="451" spans="2:44" ht="11.25" customHeight="1" x14ac:dyDescent="0.35">
      <c r="B451" s="204"/>
    </row>
    <row r="452" spans="2:44" x14ac:dyDescent="0.35">
      <c r="B452" s="225" t="s">
        <v>383</v>
      </c>
      <c r="C452" s="227"/>
      <c r="D452" s="227"/>
      <c r="E452" s="227"/>
      <c r="F452" s="227"/>
      <c r="G452" s="227"/>
      <c r="H452" s="227"/>
      <c r="I452" s="227"/>
      <c r="J452" s="227"/>
      <c r="K452" s="227"/>
      <c r="L452" s="227"/>
    </row>
    <row r="453" spans="2:44" ht="7.5" customHeight="1" x14ac:dyDescent="0.35">
      <c r="B453" s="204"/>
    </row>
    <row r="454" spans="2:44" ht="27" customHeight="1" x14ac:dyDescent="0.35">
      <c r="B454" s="352" t="s">
        <v>328</v>
      </c>
      <c r="C454" s="352"/>
      <c r="D454" s="352"/>
      <c r="E454" s="352"/>
      <c r="F454" s="352"/>
      <c r="G454" s="352"/>
      <c r="H454" s="352"/>
      <c r="I454" s="352"/>
      <c r="J454" s="352"/>
      <c r="K454" s="352"/>
      <c r="L454" s="352"/>
      <c r="M454" s="352"/>
      <c r="N454" s="352"/>
      <c r="O454" s="352"/>
      <c r="P454" s="352"/>
      <c r="Q454" s="352"/>
      <c r="R454" s="352"/>
      <c r="S454" s="352"/>
      <c r="T454" s="352"/>
      <c r="U454" s="352"/>
      <c r="V454" s="352"/>
      <c r="W454" s="352"/>
      <c r="X454" s="352"/>
      <c r="Y454" s="352"/>
      <c r="Z454" s="352"/>
      <c r="AA454" s="352"/>
      <c r="AB454" s="352"/>
      <c r="AC454" s="352"/>
      <c r="AD454" s="352"/>
      <c r="AE454" s="352"/>
      <c r="AF454" s="352"/>
      <c r="AG454" s="352"/>
      <c r="AH454" s="352"/>
      <c r="AI454" s="352"/>
      <c r="AJ454" s="352"/>
      <c r="AK454" s="352"/>
      <c r="AL454" s="352"/>
      <c r="AM454" s="352"/>
      <c r="AN454" s="352"/>
      <c r="AO454" s="352"/>
      <c r="AP454" s="352"/>
      <c r="AQ454" s="352"/>
      <c r="AR454" s="352"/>
    </row>
    <row r="455" spans="2:44" x14ac:dyDescent="0.35">
      <c r="B455" s="206" t="s">
        <v>198</v>
      </c>
    </row>
    <row r="456" spans="2:44" x14ac:dyDescent="0.35">
      <c r="B456" s="207" t="s">
        <v>384</v>
      </c>
    </row>
    <row r="457" spans="2:44" ht="19" x14ac:dyDescent="0.35">
      <c r="B457" s="218"/>
    </row>
    <row r="458" spans="2:44" ht="17" x14ac:dyDescent="0.35">
      <c r="B458" s="209" t="s">
        <v>385</v>
      </c>
    </row>
    <row r="459" spans="2:44" ht="11.25" customHeight="1" x14ac:dyDescent="0.35">
      <c r="B459" s="204"/>
    </row>
    <row r="460" spans="2:44" x14ac:dyDescent="0.35">
      <c r="B460" s="225" t="s">
        <v>386</v>
      </c>
    </row>
    <row r="461" spans="2:44" ht="7.5" customHeight="1" x14ac:dyDescent="0.35">
      <c r="B461" s="204"/>
    </row>
    <row r="462" spans="2:44" ht="15" customHeight="1" x14ac:dyDescent="0.35">
      <c r="B462" s="352" t="s">
        <v>387</v>
      </c>
      <c r="C462" s="352"/>
      <c r="D462" s="352"/>
      <c r="E462" s="352"/>
      <c r="F462" s="352"/>
      <c r="G462" s="352"/>
      <c r="H462" s="352"/>
      <c r="I462" s="352"/>
      <c r="J462" s="352"/>
      <c r="K462" s="352"/>
      <c r="L462" s="352"/>
      <c r="M462" s="352"/>
      <c r="N462" s="352"/>
      <c r="O462" s="352"/>
      <c r="P462" s="352"/>
      <c r="Q462" s="352"/>
      <c r="R462" s="352"/>
      <c r="S462" s="352"/>
      <c r="T462" s="352"/>
      <c r="U462" s="352"/>
      <c r="V462" s="352"/>
      <c r="W462" s="352"/>
      <c r="X462" s="352"/>
      <c r="Y462" s="352"/>
      <c r="Z462" s="352"/>
      <c r="AA462" s="352"/>
      <c r="AB462" s="352"/>
      <c r="AC462" s="352"/>
      <c r="AD462" s="352"/>
      <c r="AE462" s="352"/>
      <c r="AF462" s="352"/>
      <c r="AG462" s="352"/>
      <c r="AH462" s="352"/>
      <c r="AI462" s="352"/>
      <c r="AJ462" s="352"/>
      <c r="AK462" s="352"/>
      <c r="AL462" s="352"/>
      <c r="AM462" s="352"/>
      <c r="AN462" s="352"/>
      <c r="AO462" s="352"/>
      <c r="AP462" s="352"/>
      <c r="AQ462" s="352"/>
      <c r="AR462" s="352"/>
    </row>
    <row r="463" spans="2:44" x14ac:dyDescent="0.35">
      <c r="B463" s="206" t="s">
        <v>198</v>
      </c>
    </row>
    <row r="464" spans="2:44" x14ac:dyDescent="0.35">
      <c r="B464" s="207" t="s">
        <v>388</v>
      </c>
    </row>
    <row r="465" spans="1:1" x14ac:dyDescent="0.35"/>
    <row r="466" spans="1:1" x14ac:dyDescent="0.35"/>
    <row r="467" spans="1:1" hidden="1" x14ac:dyDescent="0.35">
      <c r="A467" t="s">
        <v>164</v>
      </c>
    </row>
  </sheetData>
  <sheetProtection algorithmName="SHA-512" hashValue="Q0tSkEPmbmi2KzM2wUvAwiiWq/1f3ISYvZPGNT/YPHRN8L4ixfhi9f4zKdlFTD2O0Qvf7Yy3g2am4NVqz/mYIQ==" saltValue="wPEY+qmEN8xObZmx4h7iWw==" spinCount="100000" sheet="1" selectLockedCells="1"/>
  <mergeCells count="76">
    <mergeCell ref="B439:AR439"/>
    <mergeCell ref="B440:AR440"/>
    <mergeCell ref="B448:AR448"/>
    <mergeCell ref="B454:AR454"/>
    <mergeCell ref="B435:AR435"/>
    <mergeCell ref="B370:AR370"/>
    <mergeCell ref="B372:AR372"/>
    <mergeCell ref="B377:AR377"/>
    <mergeCell ref="B379:AR379"/>
    <mergeCell ref="B381:AR381"/>
    <mergeCell ref="B383:AR383"/>
    <mergeCell ref="B385:AR385"/>
    <mergeCell ref="B389:AR389"/>
    <mergeCell ref="B401:AR401"/>
    <mergeCell ref="B433:AR433"/>
    <mergeCell ref="B362:AR362"/>
    <mergeCell ref="B302:AR302"/>
    <mergeCell ref="B304:AR304"/>
    <mergeCell ref="B308:AR308"/>
    <mergeCell ref="B310:AR310"/>
    <mergeCell ref="B315:AR315"/>
    <mergeCell ref="B317:AR317"/>
    <mergeCell ref="B319:AR319"/>
    <mergeCell ref="B321:AR321"/>
    <mergeCell ref="B348:AR348"/>
    <mergeCell ref="B356:AR356"/>
    <mergeCell ref="B358:AR358"/>
    <mergeCell ref="B208:AR208"/>
    <mergeCell ref="B215:AR215"/>
    <mergeCell ref="B217:AR217"/>
    <mergeCell ref="B290:AR290"/>
    <mergeCell ref="B222:AR222"/>
    <mergeCell ref="B224:AR224"/>
    <mergeCell ref="B226:AR226"/>
    <mergeCell ref="B228:AR228"/>
    <mergeCell ref="B261:AR261"/>
    <mergeCell ref="B269:AR269"/>
    <mergeCell ref="B271:AR271"/>
    <mergeCell ref="B275:AR275"/>
    <mergeCell ref="B284:AR284"/>
    <mergeCell ref="B288:AR288"/>
    <mergeCell ref="B183:AR183"/>
    <mergeCell ref="B187:AR187"/>
    <mergeCell ref="B189:AR189"/>
    <mergeCell ref="B201:AR201"/>
    <mergeCell ref="B203:AR203"/>
    <mergeCell ref="B140:AR140"/>
    <mergeCell ref="C73:N73"/>
    <mergeCell ref="O73:Z73"/>
    <mergeCell ref="B156:AR156"/>
    <mergeCell ref="B158:AR158"/>
    <mergeCell ref="B83:AR83"/>
    <mergeCell ref="C77:N77"/>
    <mergeCell ref="O77:Z77"/>
    <mergeCell ref="B112:AR112"/>
    <mergeCell ref="B129:AR129"/>
    <mergeCell ref="C75:N75"/>
    <mergeCell ref="O74:Z74"/>
    <mergeCell ref="C76:N76"/>
    <mergeCell ref="O76:Z76"/>
    <mergeCell ref="B462:AR462"/>
    <mergeCell ref="B5:AR5"/>
    <mergeCell ref="B7:AR7"/>
    <mergeCell ref="B9:AR9"/>
    <mergeCell ref="B11:AR11"/>
    <mergeCell ref="B27:AR27"/>
    <mergeCell ref="B18:AR18"/>
    <mergeCell ref="B32:AR32"/>
    <mergeCell ref="B42:AR42"/>
    <mergeCell ref="B60:AR60"/>
    <mergeCell ref="B66:AR66"/>
    <mergeCell ref="B154:AR154"/>
    <mergeCell ref="O75:Z75"/>
    <mergeCell ref="C74:N74"/>
    <mergeCell ref="B71:AR71"/>
    <mergeCell ref="B108:AR108"/>
  </mergeCells>
  <pageMargins left="0.7" right="0.7" top="0.75" bottom="0.75" header="0.3" footer="0.3"/>
  <pageSetup paperSize="5" scale="91" fitToHeight="0" orientation="portrait" horizontalDpi="1200" verticalDpi="1200" r:id="rId1"/>
  <headerFooter>
    <oddFooter>&amp;CPage &amp;P of &amp;N</oddFooter>
  </headerFooter>
  <rowBreaks count="7" manualBreakCount="7">
    <brk id="57" max="16383" man="1"/>
    <brk id="115" min="1" max="43" man="1"/>
    <brk id="177" min="1" max="43" man="1"/>
    <brk id="235" min="1" max="43" man="1"/>
    <brk id="299" min="1" max="43" man="1"/>
    <brk id="357" min="1" max="43" man="1"/>
    <brk id="416" min="1" max="4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9" tint="0.59999389629810485"/>
  </sheetPr>
  <dimension ref="A1:L13"/>
  <sheetViews>
    <sheetView workbookViewId="0">
      <selection activeCell="G3" sqref="G3"/>
    </sheetView>
  </sheetViews>
  <sheetFormatPr defaultRowHeight="14.5" x14ac:dyDescent="0.35"/>
  <cols>
    <col min="1" max="1" width="9.54296875" bestFit="1" customWidth="1"/>
    <col min="2" max="2" width="14.26953125" bestFit="1" customWidth="1"/>
    <col min="3" max="3" width="13.1796875" bestFit="1" customWidth="1"/>
    <col min="4" max="6" width="11.54296875" bestFit="1" customWidth="1"/>
    <col min="10" max="10" width="19.453125" bestFit="1" customWidth="1"/>
    <col min="12" max="12" width="54.1796875" bestFit="1" customWidth="1"/>
  </cols>
  <sheetData>
    <row r="1" spans="1:12" x14ac:dyDescent="0.35">
      <c r="A1" t="s">
        <v>389</v>
      </c>
      <c r="B1" t="s">
        <v>390</v>
      </c>
      <c r="C1" t="s">
        <v>391</v>
      </c>
      <c r="D1" t="s">
        <v>392</v>
      </c>
      <c r="E1" t="s">
        <v>393</v>
      </c>
      <c r="F1" t="s">
        <v>394</v>
      </c>
      <c r="G1" t="s">
        <v>395</v>
      </c>
      <c r="H1" t="s">
        <v>396</v>
      </c>
      <c r="I1" t="s">
        <v>397</v>
      </c>
      <c r="J1" t="s">
        <v>398</v>
      </c>
      <c r="L1" s="3" t="s">
        <v>399</v>
      </c>
    </row>
    <row r="2" spans="1:12" x14ac:dyDescent="0.35">
      <c r="A2">
        <v>2022</v>
      </c>
      <c r="B2">
        <v>0.26</v>
      </c>
      <c r="C2">
        <v>1</v>
      </c>
      <c r="D2">
        <v>2022</v>
      </c>
      <c r="E2">
        <v>2023</v>
      </c>
      <c r="F2">
        <v>2024</v>
      </c>
      <c r="G2">
        <v>2023</v>
      </c>
      <c r="H2">
        <v>2024</v>
      </c>
      <c r="I2">
        <v>2025</v>
      </c>
      <c r="J2">
        <v>2022</v>
      </c>
      <c r="L2" t="s">
        <v>400</v>
      </c>
    </row>
    <row r="3" spans="1:12" x14ac:dyDescent="0.35">
      <c r="A3">
        <v>2023</v>
      </c>
      <c r="B3">
        <v>0.28000000000000003</v>
      </c>
      <c r="C3">
        <v>2</v>
      </c>
      <c r="D3">
        <v>2023</v>
      </c>
      <c r="E3">
        <v>2024</v>
      </c>
      <c r="F3">
        <v>2025</v>
      </c>
      <c r="J3">
        <v>2023</v>
      </c>
      <c r="L3" t="s">
        <v>401</v>
      </c>
    </row>
    <row r="4" spans="1:12" x14ac:dyDescent="0.35">
      <c r="A4">
        <v>2024</v>
      </c>
      <c r="B4">
        <v>0.3</v>
      </c>
      <c r="C4">
        <v>3</v>
      </c>
      <c r="J4">
        <v>2024</v>
      </c>
      <c r="L4" t="s">
        <v>402</v>
      </c>
    </row>
    <row r="5" spans="1:12" x14ac:dyDescent="0.35">
      <c r="C5">
        <v>4</v>
      </c>
      <c r="J5">
        <v>2025</v>
      </c>
      <c r="L5" t="s">
        <v>403</v>
      </c>
    </row>
    <row r="6" spans="1:12" x14ac:dyDescent="0.35">
      <c r="C6">
        <v>5</v>
      </c>
      <c r="L6" t="s">
        <v>404</v>
      </c>
    </row>
    <row r="7" spans="1:12" x14ac:dyDescent="0.35">
      <c r="C7">
        <v>6</v>
      </c>
    </row>
    <row r="8" spans="1:12" x14ac:dyDescent="0.35">
      <c r="C8">
        <v>7</v>
      </c>
    </row>
    <row r="9" spans="1:12" x14ac:dyDescent="0.35">
      <c r="C9">
        <v>8</v>
      </c>
    </row>
    <row r="10" spans="1:12" x14ac:dyDescent="0.35">
      <c r="C10">
        <v>9</v>
      </c>
    </row>
    <row r="11" spans="1:12" x14ac:dyDescent="0.35">
      <c r="C11">
        <v>10</v>
      </c>
    </row>
    <row r="12" spans="1:12" x14ac:dyDescent="0.35">
      <c r="C12">
        <v>11</v>
      </c>
    </row>
    <row r="13" spans="1:12" x14ac:dyDescent="0.35">
      <c r="C13">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4fc443-bf6b-4376-89a5-699cfad7204b">
      <Terms xmlns="http://schemas.microsoft.com/office/infopath/2007/PartnerControls"/>
    </lcf76f155ced4ddcb4097134ff3c332f>
    <TaxCatchAll xmlns="98b98212-7c85-43e0-9703-3116a7590d93" xsi:nil="true"/>
    <Notes xmlns="8a4fc443-bf6b-4376-89a5-699cfad7204b" xsi:nil="true"/>
    <Linktoarticle xmlns="8a4fc443-bf6b-4376-89a5-699cfad7204b">
      <Url xsi:nil="true"/>
      <Description xsi:nil="true"/>
    </Linktoarticl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B53BC4EB2DB946BFDCDD80E148D94F" ma:contentTypeVersion="20" ma:contentTypeDescription="Create a new document." ma:contentTypeScope="" ma:versionID="9cd23620e3a94fa6b967da0900a2a594">
  <xsd:schema xmlns:xsd="http://www.w3.org/2001/XMLSchema" xmlns:xs="http://www.w3.org/2001/XMLSchema" xmlns:p="http://schemas.microsoft.com/office/2006/metadata/properties" xmlns:ns2="8a4fc443-bf6b-4376-89a5-699cfad7204b" xmlns:ns3="98b98212-7c85-43e0-9703-3116a7590d93" targetNamespace="http://schemas.microsoft.com/office/2006/metadata/properties" ma:root="true" ma:fieldsID="50ddaf55cd9c4b7e7e2b1d1e54f80eae" ns2:_="" ns3:_="">
    <xsd:import namespace="8a4fc443-bf6b-4376-89a5-699cfad7204b"/>
    <xsd:import namespace="98b98212-7c85-43e0-9703-3116a7590d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Linktoarticle"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4fc443-bf6b-4376-89a5-699cfad7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cd8419-fb7c-44d3-9a0a-2e223a9be6f2"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Linktoarticle" ma:index="24" nillable="true" ma:displayName="Link to article" ma:description="https://www.marketingprofs.com/articles/2023/48763/how-to-overcome-poor-business-communication?adref=shareaccess&amp;cntexp=EF6B9B6BB511B6CB5F8078E7F28C5CE719FC44B31B792E2E28A8F55019652832" ma:format="Hyperlink" ma:internalName="Linktoarticle">
      <xsd:complexType>
        <xsd:complexContent>
          <xsd:extension base="dms:URL">
            <xsd:sequence>
              <xsd:element name="Url" type="dms:ValidUrl" minOccurs="0" nillable="true"/>
              <xsd:element name="Description" type="xsd:string" nillable="true"/>
            </xsd:sequence>
          </xsd:extension>
        </xsd:complexContent>
      </xsd:complexType>
    </xsd:element>
    <xsd:element name="Notes" ma:index="25" nillable="true" ma:displayName="Notes" ma:format="Dropdown" ma:internalName="Notes">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98212-7c85-43e0-9703-3116a7590d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5897d9-700c-432a-8444-59f1396d92b6}" ma:internalName="TaxCatchAll" ma:showField="CatchAllData" ma:web="98b98212-7c85-43e0-9703-3116a7590d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6EB380-14F1-4FCD-B0C3-7A66C79138BA}">
  <ds:schemaRefs>
    <ds:schemaRef ds:uri="http://schemas.microsoft.com/office/2006/metadata/properties"/>
    <ds:schemaRef ds:uri="http://schemas.microsoft.com/office/infopath/2007/PartnerControls"/>
    <ds:schemaRef ds:uri="8a4fc443-bf6b-4376-89a5-699cfad7204b"/>
    <ds:schemaRef ds:uri="98b98212-7c85-43e0-9703-3116a7590d93"/>
  </ds:schemaRefs>
</ds:datastoreItem>
</file>

<file path=customXml/itemProps2.xml><?xml version="1.0" encoding="utf-8"?>
<ds:datastoreItem xmlns:ds="http://schemas.openxmlformats.org/officeDocument/2006/customXml" ds:itemID="{E2700F48-4B17-4205-ACA0-C44F364B0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4fc443-bf6b-4376-89a5-699cfad7204b"/>
    <ds:schemaRef ds:uri="98b98212-7c85-43e0-9703-3116a7590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0E869-FB1F-4855-A3C5-084D7AA628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SAM</vt:lpstr>
      <vt:lpstr>Summary</vt:lpstr>
      <vt:lpstr>Liquidity</vt:lpstr>
      <vt:lpstr>Comparative</vt:lpstr>
      <vt:lpstr>P&amp;L</vt:lpstr>
      <vt:lpstr>Help Document</vt:lpstr>
      <vt:lpstr>Support</vt:lpstr>
      <vt:lpstr>ErrMsg_EnterAnnDate</vt:lpstr>
      <vt:lpstr>ErrMsg_InputTwoYears</vt:lpstr>
      <vt:lpstr>ErrMsg_InputYears</vt:lpstr>
      <vt:lpstr>Msg_DisplaySchedule</vt:lpstr>
      <vt:lpstr>Msg_HideSchedule</vt:lpstr>
      <vt:lpstr>Comparative!Print_Area</vt:lpstr>
      <vt:lpstr>'Help Document'!Print_Area</vt:lpstr>
      <vt:lpstr>Liquidity!Print_Area</vt:lpstr>
      <vt:lpstr>'P&amp;L'!Print_Area</vt:lpstr>
      <vt:lpstr>SAM!Print_Area</vt:lpstr>
      <vt:lpstr>Summary!Print_Area</vt:lpstr>
      <vt:lpstr>YEAR_1</vt:lpstr>
      <vt:lpstr>YEAR_2</vt:lpstr>
      <vt:lpstr>YEAR_3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Mortgage Guaranty Insurance Corporation (MGIC)</dc:creator>
  <cp:keywords/>
  <dc:description/>
  <cp:lastModifiedBy>Alexis Panaro</cp:lastModifiedBy>
  <cp:revision/>
  <dcterms:created xsi:type="dcterms:W3CDTF">2018-10-01T05:44:54Z</dcterms:created>
  <dcterms:modified xsi:type="dcterms:W3CDTF">2025-02-10T15:11:24Z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0x010100AAB53BC4EB2DB946BFDCDD80E148D94F</vt:lpwstr>
  </property>
  <property fmtid="{D5CDD505-2E9C-101B-9397-08002B2CF9AE}" pid="5" name="MediaServiceImageTags">
    <vt:lpwstr/>
  </property>
</Properties>
</file>