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M:\"/>
    </mc:Choice>
  </mc:AlternateContent>
  <xr:revisionPtr revIDLastSave="0" documentId="8_{ED8C0B2D-AC95-4974-B24E-2C71473EEA6E}" xr6:coauthVersionLast="47" xr6:coauthVersionMax="47" xr10:uidLastSave="{00000000-0000-0000-0000-000000000000}"/>
  <workbookProtection workbookAlgorithmName="SHA-512" workbookHashValue="MyjPMVfCPCRRwHOTI/zC2XfZWcqLjXxyp5AA3KsRLSxJ/CdXSKyWSR4yF8oYDU81egPxWVzRh/cB69sdWhtIWQ==" workbookSaltValue="682ag9v/1FZEaGjzVfG7ig==" workbookSpinCount="100000" lockStructure="1"/>
  <bookViews>
    <workbookView xWindow="-110" yWindow="-110" windowWidth="25180" windowHeight="16260" xr2:uid="{00000000-000D-0000-FFFF-FFFF00000000}"/>
  </bookViews>
  <sheets>
    <sheet name="SAM" sheetId="2" r:id="rId1"/>
    <sheet name="Summary" sheetId="19" r:id="rId2"/>
    <sheet name="Liquidity" sheetId="20" r:id="rId3"/>
    <sheet name="Comparative" sheetId="21" r:id="rId4"/>
    <sheet name="P&amp;L" sheetId="13" r:id="rId5"/>
    <sheet name="Help Document" sheetId="18" r:id="rId6"/>
    <sheet name="Support" sheetId="3" state="hidden" r:id="rId7"/>
  </sheets>
  <definedNames>
    <definedName name="ErrMsg_EnterAnnDate">Support!$L$5</definedName>
    <definedName name="ErrMsg_InputTwoYears">Support!$L$6</definedName>
    <definedName name="ErrMsg_InputYears">Support!$L$2</definedName>
    <definedName name="LKP_MILEAGE">OFFSET(Support!$A$1,1,0,COUNTA(Support!$A:$A)-1,2)</definedName>
    <definedName name="LKP_MONTH">OFFSET(Support!$C$1,1,0,COUNTA(Support!$C:$C)-1,1)</definedName>
    <definedName name="LKP_YEAR">OFFSET(Support!$A$1,1,0,COUNTA(Support!$A:$A)-1,1)</definedName>
    <definedName name="LKP_YEAR_1">OFFSET(Support!$D$1,1,0,COUNTA(Support!$D:$D)-1,1)</definedName>
    <definedName name="LKP_YEAR_2">OFFSET(Support!$E$1,1,0,COUNTA(Support!$E:$E)-1,1)</definedName>
    <definedName name="LKP_YEAR_3">OFFSET(Support!$F$1,1,0,COUNTA(Support!$F:$F)-1,1)</definedName>
    <definedName name="LKP_YEAR_LIQUIDITY">OFFSET(Support!$J$1,1,0,COUNTA(Support!$J:$J)-1,1)</definedName>
    <definedName name="Msg_DisplaySchedule">Support!$L$3</definedName>
    <definedName name="Msg_HideSchedule">Support!$L$4</definedName>
    <definedName name="_xlnm.Print_Area" localSheetId="3">Comparative!$B$1:$Q$140</definedName>
    <definedName name="_xlnm.Print_Area" localSheetId="5">'Help Document'!$B$2:$AR$467</definedName>
    <definedName name="_xlnm.Print_Area" localSheetId="2">Liquidity!$B$1:$M$119</definedName>
    <definedName name="_xlnm.Print_Area" localSheetId="4">'P&amp;L'!$B$1:$S$141</definedName>
    <definedName name="_xlnm.Print_Area" localSheetId="0">SAM!$B$1:$N$175</definedName>
    <definedName name="_xlnm.Print_Area" localSheetId="1">Summary!$B$1:$N$35</definedName>
    <definedName name="YEAR_1">Support!$G$2</definedName>
    <definedName name="YEAR_2">Support!$H$2</definedName>
    <definedName name="YEAR_3">Support!$I$2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8" i="2" l="1"/>
  <c r="I168" i="2"/>
  <c r="L140" i="2"/>
  <c r="I140" i="2"/>
  <c r="L108" i="2"/>
  <c r="I108" i="2"/>
  <c r="G104" i="13"/>
  <c r="G77" i="13"/>
  <c r="G49" i="13"/>
  <c r="G28" i="13"/>
  <c r="G7" i="13"/>
  <c r="S103" i="21" l="1"/>
  <c r="S71" i="21"/>
  <c r="S39" i="21"/>
  <c r="S7" i="21"/>
  <c r="I129" i="21"/>
  <c r="E129" i="21"/>
  <c r="I126" i="21"/>
  <c r="E126" i="21"/>
  <c r="I123" i="21"/>
  <c r="E123" i="21"/>
  <c r="I121" i="21"/>
  <c r="E121" i="21"/>
  <c r="I118" i="21"/>
  <c r="E118" i="21"/>
  <c r="I116" i="21"/>
  <c r="E116" i="21"/>
  <c r="I97" i="21"/>
  <c r="E97" i="21"/>
  <c r="I94" i="21"/>
  <c r="E94" i="21"/>
  <c r="I91" i="21"/>
  <c r="E91" i="21"/>
  <c r="I89" i="21"/>
  <c r="E89" i="21"/>
  <c r="I86" i="21"/>
  <c r="E86" i="21"/>
  <c r="I84" i="21"/>
  <c r="E84" i="21"/>
  <c r="I65" i="21"/>
  <c r="E65" i="21"/>
  <c r="I62" i="21"/>
  <c r="E62" i="21"/>
  <c r="I59" i="21"/>
  <c r="E59" i="21"/>
  <c r="I57" i="21"/>
  <c r="E57" i="21"/>
  <c r="I54" i="21"/>
  <c r="E54" i="21"/>
  <c r="I52" i="21"/>
  <c r="E52" i="21"/>
  <c r="I27" i="21"/>
  <c r="E27" i="21"/>
  <c r="I22" i="21"/>
  <c r="I20" i="21"/>
  <c r="E20" i="21"/>
  <c r="E22" i="21"/>
  <c r="K27" i="21" l="1"/>
  <c r="F64" i="21"/>
  <c r="F128" i="21"/>
  <c r="F90" i="21"/>
  <c r="F122" i="21"/>
  <c r="K123" i="21"/>
  <c r="F98" i="21"/>
  <c r="K97" i="21"/>
  <c r="F123" i="21"/>
  <c r="K91" i="21"/>
  <c r="F58" i="21"/>
  <c r="F117" i="21"/>
  <c r="F97" i="21"/>
  <c r="F91" i="21"/>
  <c r="F66" i="21"/>
  <c r="F27" i="21"/>
  <c r="F59" i="21"/>
  <c r="F93" i="21"/>
  <c r="F125" i="21"/>
  <c r="F61" i="21"/>
  <c r="F120" i="21"/>
  <c r="F53" i="21"/>
  <c r="F88" i="21"/>
  <c r="F96" i="21"/>
  <c r="F129" i="21"/>
  <c r="K129" i="21"/>
  <c r="F56" i="21"/>
  <c r="F65" i="21"/>
  <c r="F130" i="21"/>
  <c r="F85" i="21"/>
  <c r="K59" i="21"/>
  <c r="K65" i="21"/>
  <c r="I15" i="19" l="1"/>
  <c r="I5" i="19"/>
  <c r="E5" i="19"/>
  <c r="K106" i="20" l="1"/>
  <c r="H106" i="20"/>
  <c r="K105" i="20"/>
  <c r="H105" i="20"/>
  <c r="K80" i="20"/>
  <c r="H80" i="20"/>
  <c r="K79" i="20"/>
  <c r="H79" i="20"/>
  <c r="K54" i="20"/>
  <c r="H54" i="20"/>
  <c r="K53" i="20"/>
  <c r="H53" i="20"/>
  <c r="K27" i="20"/>
  <c r="H27" i="20"/>
  <c r="E44" i="13"/>
  <c r="F44" i="13" s="1"/>
  <c r="Q43" i="13"/>
  <c r="N43" i="13"/>
  <c r="K43" i="13"/>
  <c r="H43" i="13"/>
  <c r="F41" i="13"/>
  <c r="E41" i="13"/>
  <c r="F40" i="13"/>
  <c r="E40" i="13"/>
  <c r="F39" i="13"/>
  <c r="E39" i="13"/>
  <c r="T38" i="21"/>
  <c r="T37" i="21"/>
  <c r="S37" i="21"/>
  <c r="T102" i="21"/>
  <c r="T101" i="21"/>
  <c r="S101" i="21"/>
  <c r="T70" i="21"/>
  <c r="T69" i="21"/>
  <c r="S69" i="21"/>
  <c r="T105" i="21" l="1"/>
  <c r="T111" i="21"/>
  <c r="M129" i="21" s="1"/>
  <c r="T107" i="21"/>
  <c r="T104" i="21"/>
  <c r="T106" i="21"/>
  <c r="T79" i="21"/>
  <c r="M97" i="21" s="1"/>
  <c r="T73" i="21"/>
  <c r="T75" i="21"/>
  <c r="T72" i="21"/>
  <c r="T74" i="21"/>
  <c r="T47" i="21"/>
  <c r="M65" i="21" s="1"/>
  <c r="T42" i="21"/>
  <c r="T41" i="21"/>
  <c r="T43" i="21"/>
  <c r="T40" i="21"/>
  <c r="N44" i="13"/>
  <c r="Q44" i="13"/>
  <c r="K44" i="13"/>
  <c r="H44" i="13"/>
  <c r="M94" i="21" l="1"/>
  <c r="K96" i="21" s="1"/>
  <c r="M86" i="21"/>
  <c r="K88" i="21" s="1"/>
  <c r="M84" i="21"/>
  <c r="K85" i="21" s="1"/>
  <c r="M89" i="21"/>
  <c r="K90" i="21" s="1"/>
  <c r="M91" i="21"/>
  <c r="M59" i="21"/>
  <c r="M57" i="21"/>
  <c r="K58" i="21" s="1"/>
  <c r="M126" i="21"/>
  <c r="K128" i="21" s="1"/>
  <c r="M118" i="21"/>
  <c r="K120" i="21" s="1"/>
  <c r="M116" i="21"/>
  <c r="K117" i="21" s="1"/>
  <c r="M121" i="21"/>
  <c r="K122" i="21" s="1"/>
  <c r="M123" i="21"/>
  <c r="M54" i="21"/>
  <c r="K56" i="21" s="1"/>
  <c r="M62" i="21"/>
  <c r="K64" i="21" s="1"/>
  <c r="M52" i="21"/>
  <c r="K53" i="21" s="1"/>
  <c r="K130" i="21"/>
  <c r="K98" i="21"/>
  <c r="K66" i="21"/>
  <c r="T6" i="21"/>
  <c r="T5" i="21"/>
  <c r="S5" i="21"/>
  <c r="P97" i="21" l="1"/>
  <c r="P65" i="21"/>
  <c r="P129" i="21"/>
  <c r="P123" i="21"/>
  <c r="K125" i="21"/>
  <c r="K61" i="21"/>
  <c r="P59" i="21"/>
  <c r="P91" i="21"/>
  <c r="K93" i="21"/>
  <c r="T15" i="21"/>
  <c r="M33" i="21" s="1"/>
  <c r="T11" i="21"/>
  <c r="T9" i="21"/>
  <c r="T10" i="21"/>
  <c r="T8" i="21"/>
  <c r="K100" i="20"/>
  <c r="H100" i="20"/>
  <c r="K74" i="20"/>
  <c r="H74" i="20"/>
  <c r="K48" i="20"/>
  <c r="H48" i="20"/>
  <c r="K93" i="20"/>
  <c r="H93" i="20"/>
  <c r="K67" i="20"/>
  <c r="H67" i="20"/>
  <c r="K41" i="20"/>
  <c r="H41" i="20"/>
  <c r="K26" i="20"/>
  <c r="H26" i="20"/>
  <c r="K21" i="20"/>
  <c r="H21" i="20"/>
  <c r="K14" i="20"/>
  <c r="H14" i="20"/>
  <c r="M22" i="21" l="1"/>
  <c r="P33" i="21" s="1"/>
  <c r="M27" i="21"/>
  <c r="M25" i="21"/>
  <c r="M30" i="21"/>
  <c r="M20" i="21"/>
  <c r="K72" i="20"/>
  <c r="H72" i="20"/>
  <c r="K66" i="20"/>
  <c r="K75" i="20" s="1"/>
  <c r="H66" i="20"/>
  <c r="H75" i="20" s="1"/>
  <c r="K98" i="20"/>
  <c r="H98" i="20"/>
  <c r="K92" i="20"/>
  <c r="K101" i="20" s="1"/>
  <c r="H92" i="20"/>
  <c r="H101" i="20" s="1"/>
  <c r="K46" i="20"/>
  <c r="H46" i="20"/>
  <c r="K40" i="20"/>
  <c r="K49" i="20" s="1"/>
  <c r="H40" i="20"/>
  <c r="H49" i="20" s="1"/>
  <c r="P27" i="21" l="1"/>
  <c r="K107" i="20"/>
  <c r="K108" i="20" s="1"/>
  <c r="K102" i="20"/>
  <c r="K103" i="20" s="1"/>
  <c r="H102" i="20"/>
  <c r="H103" i="20" s="1"/>
  <c r="H107" i="20"/>
  <c r="H108" i="20" s="1"/>
  <c r="K81" i="20"/>
  <c r="K82" i="20" s="1"/>
  <c r="K76" i="20"/>
  <c r="K77" i="20" s="1"/>
  <c r="H76" i="20"/>
  <c r="H77" i="20" s="1"/>
  <c r="H81" i="20"/>
  <c r="H82" i="20" s="1"/>
  <c r="H55" i="20"/>
  <c r="H56" i="20" s="1"/>
  <c r="H50" i="20"/>
  <c r="H51" i="20" s="1"/>
  <c r="K55" i="20"/>
  <c r="K56" i="20" s="1"/>
  <c r="K50" i="20"/>
  <c r="K51" i="20" s="1"/>
  <c r="P44" i="2"/>
  <c r="P25" i="2"/>
  <c r="L33" i="2" l="1"/>
  <c r="I33" i="2"/>
  <c r="I33" i="21" l="1"/>
  <c r="E33" i="21"/>
  <c r="I30" i="21"/>
  <c r="E30" i="21"/>
  <c r="K29" i="21"/>
  <c r="F29" i="21"/>
  <c r="I25" i="21"/>
  <c r="E25" i="21"/>
  <c r="K24" i="21"/>
  <c r="K21" i="21"/>
  <c r="F21" i="21"/>
  <c r="K32" i="21" l="1"/>
  <c r="F32" i="21"/>
  <c r="F26" i="21"/>
  <c r="K26" i="21"/>
  <c r="K34" i="21"/>
  <c r="K33" i="21"/>
  <c r="F33" i="21"/>
  <c r="F34" i="21"/>
  <c r="F24" i="21"/>
  <c r="K19" i="20" l="1"/>
  <c r="K23" i="20" s="1"/>
  <c r="H19" i="20"/>
  <c r="H23" i="20" s="1"/>
  <c r="K13" i="20"/>
  <c r="K22" i="20" s="1"/>
  <c r="H13" i="20"/>
  <c r="H22" i="20" s="1"/>
  <c r="K28" i="20" l="1"/>
  <c r="K29" i="20" s="1"/>
  <c r="H28" i="20"/>
  <c r="H29" i="20" s="1"/>
  <c r="I23" i="19"/>
  <c r="I19" i="19"/>
  <c r="E23" i="19"/>
  <c r="E19" i="19"/>
  <c r="E15" i="19"/>
  <c r="C25" i="19"/>
  <c r="C24" i="19"/>
  <c r="C23" i="19"/>
  <c r="C21" i="19"/>
  <c r="C20" i="19"/>
  <c r="C19" i="19"/>
  <c r="C18" i="19"/>
  <c r="C17" i="19"/>
  <c r="C16" i="19"/>
  <c r="C15" i="19"/>
  <c r="C14" i="19"/>
  <c r="C9" i="19"/>
  <c r="C8" i="19"/>
  <c r="M24" i="19"/>
  <c r="M23" i="19"/>
  <c r="M20" i="19"/>
  <c r="M19" i="19"/>
  <c r="M18" i="19"/>
  <c r="M16" i="19"/>
  <c r="M15" i="19"/>
  <c r="M14" i="19"/>
  <c r="M12" i="19"/>
  <c r="M11" i="19"/>
  <c r="M10" i="19"/>
  <c r="M9" i="19"/>
  <c r="M8" i="19"/>
  <c r="M7" i="19"/>
  <c r="L78" i="2"/>
  <c r="I12" i="19" s="1"/>
  <c r="I78" i="2"/>
  <c r="E12" i="19" s="1"/>
  <c r="L45" i="2"/>
  <c r="L46" i="2" s="1"/>
  <c r="L49" i="2" s="1"/>
  <c r="I45" i="2"/>
  <c r="I46" i="2" s="1"/>
  <c r="I49" i="2" s="1"/>
  <c r="L35" i="2"/>
  <c r="I35" i="2"/>
  <c r="K24" i="20" l="1"/>
  <c r="H24" i="20"/>
  <c r="E9" i="19"/>
  <c r="I9" i="19"/>
  <c r="K15" i="19"/>
  <c r="K23" i="19"/>
  <c r="K19" i="19"/>
  <c r="K12" i="19"/>
  <c r="K9" i="19" l="1"/>
  <c r="Q120" i="13" l="1"/>
  <c r="N120" i="13"/>
  <c r="K120" i="13"/>
  <c r="H120" i="13"/>
  <c r="E116" i="13" l="1"/>
  <c r="F116" i="13" s="1"/>
  <c r="E88" i="13"/>
  <c r="F88" i="13" s="1"/>
  <c r="E60" i="13"/>
  <c r="F60" i="13" s="1"/>
  <c r="E18" i="13"/>
  <c r="F18" i="13" s="1"/>
  <c r="Q122" i="13"/>
  <c r="Q126" i="13" s="1"/>
  <c r="Q92" i="13"/>
  <c r="Q94" i="13" s="1"/>
  <c r="Q98" i="13" s="1"/>
  <c r="Q64" i="13"/>
  <c r="Q66" i="13" s="1"/>
  <c r="Q71" i="13" s="1"/>
  <c r="Q22" i="13"/>
  <c r="Q127" i="13" l="1"/>
  <c r="Q99" i="13"/>
  <c r="Q72" i="13"/>
  <c r="Q23" i="13"/>
  <c r="N122" i="13"/>
  <c r="N126" i="13" s="1"/>
  <c r="K122" i="13"/>
  <c r="K126" i="13" s="1"/>
  <c r="H122" i="13"/>
  <c r="H126" i="13" s="1"/>
  <c r="E127" i="13"/>
  <c r="F127" i="13" s="1"/>
  <c r="E118" i="13"/>
  <c r="F118" i="13" s="1"/>
  <c r="E117" i="13"/>
  <c r="F117" i="13" s="1"/>
  <c r="E99" i="13"/>
  <c r="F99" i="13" s="1"/>
  <c r="N92" i="13"/>
  <c r="N94" i="13" s="1"/>
  <c r="N98" i="13" s="1"/>
  <c r="K92" i="13"/>
  <c r="K94" i="13" s="1"/>
  <c r="K98" i="13" s="1"/>
  <c r="H92" i="13"/>
  <c r="E90" i="13"/>
  <c r="F90" i="13" s="1"/>
  <c r="E89" i="13"/>
  <c r="F89" i="13" s="1"/>
  <c r="E61" i="13"/>
  <c r="F61" i="13" s="1"/>
  <c r="E62" i="13"/>
  <c r="F62" i="13" s="1"/>
  <c r="E72" i="13"/>
  <c r="F72" i="13" s="1"/>
  <c r="N22" i="13"/>
  <c r="K22" i="13"/>
  <c r="E19" i="13"/>
  <c r="F19" i="13" s="1"/>
  <c r="E20" i="13"/>
  <c r="F20" i="13" s="1"/>
  <c r="E23" i="13"/>
  <c r="F23" i="13" s="1"/>
  <c r="H94" i="13" l="1"/>
  <c r="H98" i="13" s="1"/>
  <c r="H99" i="13" s="1"/>
  <c r="H127" i="13"/>
  <c r="K127" i="13"/>
  <c r="N127" i="13"/>
  <c r="N99" i="13"/>
  <c r="K99" i="13"/>
  <c r="K23" i="13"/>
  <c r="N23" i="13"/>
  <c r="N64" i="13" l="1"/>
  <c r="N66" i="13" s="1"/>
  <c r="K64" i="13"/>
  <c r="K66" i="13" s="1"/>
  <c r="H64" i="13"/>
  <c r="H66" i="13" s="1"/>
  <c r="N71" i="13" l="1"/>
  <c r="N72" i="13" s="1"/>
  <c r="K71" i="13"/>
  <c r="K72" i="13" s="1"/>
  <c r="H71" i="13"/>
  <c r="H72" i="13" s="1"/>
  <c r="H22" i="13" l="1"/>
  <c r="H23" i="13" s="1"/>
  <c r="L144" i="2" l="1"/>
  <c r="I20" i="19" s="1"/>
  <c r="I144" i="2"/>
  <c r="E20" i="19" s="1"/>
  <c r="L124" i="2"/>
  <c r="I18" i="19" s="1"/>
  <c r="I124" i="2"/>
  <c r="E18" i="19" s="1"/>
  <c r="L117" i="2"/>
  <c r="I117" i="2"/>
  <c r="E21" i="19" l="1"/>
  <c r="I21" i="19"/>
  <c r="K20" i="19"/>
  <c r="K18" i="19"/>
  <c r="L112" i="2"/>
  <c r="I16" i="19" s="1"/>
  <c r="I112" i="2"/>
  <c r="E16" i="19" s="1"/>
  <c r="L26" i="2"/>
  <c r="I26" i="2"/>
  <c r="K21" i="19" l="1"/>
  <c r="K16" i="19"/>
  <c r="I149" i="2"/>
  <c r="L173" i="2" l="1"/>
  <c r="I173" i="2"/>
  <c r="E24" i="19" s="1"/>
  <c r="E25" i="19" s="1"/>
  <c r="L149" i="2"/>
  <c r="I24" i="19" l="1"/>
  <c r="I25" i="19" s="1"/>
  <c r="L91" i="2"/>
  <c r="I14" i="19" s="1"/>
  <c r="I17" i="19" s="1"/>
  <c r="I91" i="2"/>
  <c r="E14" i="19" s="1"/>
  <c r="E17" i="19" s="1"/>
  <c r="L83" i="2"/>
  <c r="I83" i="2"/>
  <c r="K24" i="19" l="1"/>
  <c r="K25" i="19" s="1"/>
  <c r="K14" i="19"/>
  <c r="I17" i="2"/>
  <c r="I15" i="2"/>
  <c r="L17" i="2"/>
  <c r="L15" i="2"/>
  <c r="K17" i="19" l="1"/>
  <c r="L68" i="2"/>
  <c r="I68" i="2"/>
  <c r="L65" i="2"/>
  <c r="I11" i="19" s="1"/>
  <c r="I65" i="2"/>
  <c r="E11" i="19" s="1"/>
  <c r="L59" i="2"/>
  <c r="I59" i="2"/>
  <c r="L56" i="2"/>
  <c r="I10" i="19" s="1"/>
  <c r="I56" i="2"/>
  <c r="E10" i="19" s="1"/>
  <c r="L52" i="2"/>
  <c r="I52" i="2"/>
  <c r="L27" i="2"/>
  <c r="I27" i="2"/>
  <c r="L12" i="2"/>
  <c r="I7" i="19" s="1"/>
  <c r="I12" i="2"/>
  <c r="E7" i="19" s="1"/>
  <c r="L7" i="2"/>
  <c r="I7" i="2"/>
  <c r="L30" i="2" l="1"/>
  <c r="I8" i="19" s="1"/>
  <c r="I30" i="2"/>
  <c r="E8" i="19" s="1"/>
  <c r="K10" i="19"/>
  <c r="K7" i="19"/>
  <c r="K11" i="19"/>
  <c r="K8" i="19" l="1"/>
  <c r="K2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Endres</author>
  </authors>
  <commentList>
    <comment ref="C9" authorId="0" shapeId="0" xr:uid="{B990885D-58CD-4E2D-9368-0C51BD89FA15}">
      <text>
        <r>
          <rPr>
            <b/>
            <sz val="9"/>
            <color indexed="81"/>
            <rFont val="Tahoma"/>
            <family val="2"/>
          </rPr>
          <t>Recurring Interest Income:</t>
        </r>
        <r>
          <rPr>
            <sz val="9"/>
            <color indexed="81"/>
            <rFont val="Tahoma"/>
            <family val="2"/>
          </rPr>
          <t xml:space="preserve">
Input interest income only from the borrower’s business.  Review Schedule B, Part I and/or IRS Schedule K-1 or Form 1099-INT to confirm payer is the business.</t>
        </r>
      </text>
    </comment>
    <comment ref="C10" authorId="0" shapeId="0" xr:uid="{8797B4CF-7EE5-46F4-8765-F7758EE098F2}">
      <text>
        <r>
          <rPr>
            <b/>
            <sz val="9"/>
            <color indexed="81"/>
            <rFont val="Tahoma"/>
            <family val="2"/>
          </rPr>
          <t>Recurring Dividend Income:</t>
        </r>
        <r>
          <rPr>
            <sz val="9"/>
            <color indexed="81"/>
            <rFont val="Tahoma"/>
            <family val="2"/>
          </rPr>
          <t xml:space="preserve">
Input dividend income only from the borrower’s business.  Review Schedule B, Part II and/or IRS Schedule K-1 or Form 1099-DIV to confirm payer is the business. </t>
        </r>
      </text>
    </comment>
    <comment ref="C20" authorId="0" shapeId="0" xr:uid="{2ECB64DB-B346-4087-81B4-4D6A4B2539C2}">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23" authorId="0" shapeId="0" xr:uid="{2680A03A-E389-43A6-A1C6-C34B7BD301CA}">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25" authorId="0" shapeId="0" xr:uid="{BC5222D6-48A9-4879-BF0F-79A79ECA6546}">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39" authorId="0" shapeId="0" xr:uid="{44CF8D8E-4147-4B8C-AB99-DF6238734E44}">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42" authorId="0" shapeId="0" xr:uid="{D05AF711-6E42-408D-B65D-4C734ABAFF19}">
      <text>
        <r>
          <rPr>
            <b/>
            <sz val="9"/>
            <color indexed="81"/>
            <rFont val="Tahoma"/>
            <family val="2"/>
          </rPr>
          <t>Non-Deductible Meals and Entertainment Exclusion:</t>
        </r>
        <r>
          <rPr>
            <sz val="9"/>
            <color indexed="81"/>
            <rFont val="Tahoma"/>
            <family val="2"/>
          </rPr>
          <t xml:space="preserve">
In general, borrowers deduct 50% of these out-of-pocket costs on the tax return.  Adjust here for the other 50% by entering number found on Line 24b.</t>
        </r>
      </text>
    </comment>
    <comment ref="C44" authorId="0" shapeId="0" xr:uid="{B4E4493C-499E-41C8-A2D6-3336E97026B4}">
      <text>
        <r>
          <rPr>
            <b/>
            <sz val="9"/>
            <color indexed="81"/>
            <rFont val="Tahoma"/>
            <family val="2"/>
          </rPr>
          <t>Business Miles:</t>
        </r>
        <r>
          <rPr>
            <sz val="9"/>
            <color indexed="81"/>
            <rFont val="Tahoma"/>
            <family val="2"/>
          </rPr>
          <t xml:space="preserve">
If standard mileage was claimed, enter mileage claimed either on page 2, part IV, Line 44a OR on related 4562, line 30.  This amount will be used to calculate the depreciation add back.</t>
        </r>
      </text>
    </comment>
    <comment ref="C87" authorId="0" shapeId="0" xr:uid="{172A7C30-998B-4FE4-82C7-3EFE17D364AB}">
      <text>
        <r>
          <rPr>
            <b/>
            <sz val="9"/>
            <color indexed="81"/>
            <rFont val="Tahoma"/>
            <family val="2"/>
          </rPr>
          <t>Ordinary Income (Loss):</t>
        </r>
        <r>
          <rPr>
            <sz val="9"/>
            <color indexed="81"/>
            <rFont val="Tahoma"/>
            <family val="2"/>
          </rPr>
          <t xml:space="preserve">
Can be used if borrower has a history of receiving cash distributions of income (found on Line 19, code A) consistent with the ordinary income or if adequate business liquidity can be verified.  See liquidity worksheet for liquidity test.</t>
        </r>
      </text>
    </comment>
    <comment ref="C88" authorId="0" shapeId="0" xr:uid="{F054CEBD-D5F8-45AB-A4DA-994E72426EB7}">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89" authorId="0" shapeId="0" xr:uid="{86B3E275-E778-465B-A3DD-15322B805981}">
      <text>
        <r>
          <rPr>
            <b/>
            <sz val="9"/>
            <color indexed="81"/>
            <rFont val="Tahoma"/>
            <family val="2"/>
          </rPr>
          <t>Guaranteed Payments:</t>
        </r>
        <r>
          <rPr>
            <sz val="9"/>
            <color indexed="81"/>
            <rFont val="Tahoma"/>
            <family val="2"/>
          </rPr>
          <t xml:space="preserve">
Document two-year history of receipt.</t>
        </r>
      </text>
    </comment>
    <comment ref="C99" authorId="0" shapeId="0" xr:uid="{0F72DC72-FB30-4E70-8C17-A218EA08F09A}">
      <text>
        <r>
          <rPr>
            <b/>
            <sz val="9"/>
            <color indexed="81"/>
            <rFont val="Tahoma"/>
            <family val="2"/>
          </rPr>
          <t>Passthrough (Income) Loss from Other Partnerships:</t>
        </r>
        <r>
          <rPr>
            <sz val="9"/>
            <color indexed="81"/>
            <rFont val="Tahoma"/>
            <family val="2"/>
          </rPr>
          <t xml:space="preserve">
Subtract income reflected on line 4 unless proven to be recurring.  Add back in losses.</t>
        </r>
      </text>
    </comment>
    <comment ref="C100" authorId="0" shapeId="0" xr:uid="{59A43AD6-6964-4079-B4C7-D5B2E2C2D505}">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105" authorId="0" shapeId="0" xr:uid="{CF36BA10-D7CC-4ACF-8EF5-896760747D59}">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106" authorId="0" shapeId="0" xr:uid="{4C8F841D-B8CF-421F-90F3-0E2796F28128}">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121" authorId="0" shapeId="0" xr:uid="{ACDE783B-8439-4789-AC69-71F21B1C5C14}">
      <text>
        <r>
          <rPr>
            <b/>
            <sz val="9"/>
            <color indexed="81"/>
            <rFont val="Tahoma"/>
            <family val="2"/>
          </rPr>
          <t>Ordinary Income (Loss):</t>
        </r>
        <r>
          <rPr>
            <sz val="9"/>
            <color indexed="81"/>
            <rFont val="Tahoma"/>
            <family val="2"/>
          </rPr>
          <t xml:space="preserve">
Can be used if borrower has a history of receiving cash distributions of income (found on Line 16, code D) consistent with the ordinary income or if adequate business liquidity can be verified.  See liquidity worksheet for liquidity test.</t>
        </r>
      </text>
    </comment>
    <comment ref="C122" authorId="0" shapeId="0" xr:uid="{E9070679-679C-4606-9483-95BAF0ED5565}">
      <text>
        <r>
          <rPr>
            <b/>
            <sz val="9"/>
            <color indexed="81"/>
            <rFont val="Tahoma"/>
            <family val="2"/>
          </rPr>
          <t>Net Rental Income (Loss):</t>
        </r>
        <r>
          <rPr>
            <sz val="9"/>
            <color indexed="81"/>
            <rFont val="Tahoma"/>
            <family val="2"/>
          </rPr>
          <t xml:space="preserve">
Can be used if borrower has a history of receiving cash distributions of income consistent with the net rental income or if adequate business liquidity can be verified.  See liquidity worksheet for liquidity test.</t>
        </r>
      </text>
    </comment>
    <comment ref="C132" authorId="0" shapeId="0" xr:uid="{AC5783DE-F5D8-4AD2-8173-959428A195FC}">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t>
        </r>
      </text>
    </comment>
    <comment ref="C137" authorId="0" shapeId="0" xr:uid="{5AC62A99-1C6D-4495-B571-1390B6945715}">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138" authorId="0" shapeId="0" xr:uid="{85830158-98C1-44A0-A9A5-D772EF74AE06}">
      <text>
        <r>
          <rPr>
            <b/>
            <sz val="9"/>
            <color indexed="81"/>
            <rFont val="Tahoma"/>
            <family val="2"/>
          </rPr>
          <t>Non-Deductible Travel and Entertainment Exclusion:</t>
        </r>
        <r>
          <rPr>
            <sz val="9"/>
            <color indexed="81"/>
            <rFont val="Tahoma"/>
            <family val="2"/>
          </rPr>
          <t xml:space="preserve">
In general, borrowers deduct 50% of these out-of-pocket costs on the tax return.  Adjust here for the other 50% by entering number found on Line 4b</t>
        </r>
      </text>
    </comment>
    <comment ref="C159" authorId="0" shapeId="0" xr:uid="{5360E1E7-B8C6-47EF-B204-FB9CB0FDAF0C}">
      <text>
        <r>
          <rPr>
            <b/>
            <sz val="9"/>
            <color indexed="81"/>
            <rFont val="Tahoma"/>
            <family val="2"/>
          </rPr>
          <t>Deduct nonrecurring gains/add nonrecurring losses:</t>
        </r>
        <r>
          <rPr>
            <sz val="9"/>
            <color indexed="81"/>
            <rFont val="Tahoma"/>
            <family val="2"/>
          </rPr>
          <t xml:space="preserve">
Other gains should be subtracted unless there is a history of receipt, and it can be documented as ongoing.  Losses that have been documented as one-time expenses can be added back.</t>
        </r>
      </text>
    </comment>
    <comment ref="C160" authorId="0" shapeId="0" xr:uid="{21C53E32-1514-4565-AD79-273FBB4616B6}">
      <text>
        <r>
          <rPr>
            <b/>
            <sz val="9"/>
            <color indexed="81"/>
            <rFont val="Tahoma"/>
            <family val="2"/>
          </rPr>
          <t>Deduct nonrecurring income:</t>
        </r>
        <r>
          <rPr>
            <sz val="9"/>
            <color indexed="81"/>
            <rFont val="Tahoma"/>
            <family val="2"/>
          </rPr>
          <t xml:space="preserve">
Other income should be subtracted unless it can be identified, there is a history of receipt, and it can be documented as ongoing.  </t>
        </r>
      </text>
    </comment>
    <comment ref="C164" authorId="0" shapeId="0" xr:uid="{C5544DA9-23B7-4CD6-BA37-B17DC06C76A9}">
      <text>
        <r>
          <rPr>
            <b/>
            <sz val="9"/>
            <color indexed="81"/>
            <rFont val="Tahoma"/>
            <family val="2"/>
          </rPr>
          <t>Net Operating Loss and Special Deductions:</t>
        </r>
        <r>
          <rPr>
            <sz val="9"/>
            <color indexed="81"/>
            <rFont val="Tahoma"/>
            <family val="2"/>
          </rPr>
          <t xml:space="preserve">
NOL should only be added back if letter explaining nature of loss, date of loss, and amount of loss is obtained and there is an expectation that this type of event will not reoccur.</t>
        </r>
      </text>
    </comment>
    <comment ref="C165" authorId="0" shapeId="0" xr:uid="{2CC80B7C-5AF8-40C0-B67D-5C23E391C074}">
      <text>
        <r>
          <rPr>
            <b/>
            <sz val="9"/>
            <color indexed="81"/>
            <rFont val="Tahoma"/>
            <family val="2"/>
          </rPr>
          <t>Mortgages or Notes Payable in Less Than 1 Year:</t>
        </r>
        <r>
          <rPr>
            <sz val="9"/>
            <color indexed="81"/>
            <rFont val="Tahoma"/>
            <family val="2"/>
          </rPr>
          <t xml:space="preserve">
In general, deduct the amount in Column D, however, if you determine these obligations have a “rollover” clause or there are ample liquid assets to cover these obligations a deduction may not be necessary</t>
        </r>
      </text>
    </comment>
    <comment ref="C166" authorId="0" shapeId="0" xr:uid="{FC56A903-1494-48F2-ACFB-EAB5CAD153FB}">
      <text>
        <r>
          <rPr>
            <b/>
            <sz val="9"/>
            <color indexed="81"/>
            <rFont val="Tahoma"/>
            <family val="2"/>
          </rPr>
          <t>Non-Deductible Travel and Entertainment Exclusion:</t>
        </r>
        <r>
          <rPr>
            <sz val="9"/>
            <color indexed="81"/>
            <rFont val="Tahoma"/>
            <family val="2"/>
          </rPr>
          <t xml:space="preserve">
In most cases, the IRS allows the business to claim 50% for meals and travel.  You must account for the non-deductible portion by entering number on Schedule M-1, Line 5c.</t>
        </r>
      </text>
    </comment>
    <comment ref="C170" authorId="0" shapeId="0" xr:uid="{21DBA860-BA5A-4B7B-AAE3-DA656F2C794C}">
      <text>
        <r>
          <rPr>
            <b/>
            <sz val="9"/>
            <color indexed="81"/>
            <rFont val="Tahoma"/>
            <family val="2"/>
          </rPr>
          <t>Reminder:</t>
        </r>
        <r>
          <rPr>
            <sz val="9"/>
            <color indexed="81"/>
            <rFont val="Tahoma"/>
            <family val="2"/>
          </rPr>
          <t xml:space="preserve">
Include corporate earnings in cash flow only if the borrower is a 100% owner, as generally required by investors.</t>
        </r>
      </text>
    </comment>
    <comment ref="C171" authorId="0" shapeId="0" xr:uid="{35D86852-8965-44EB-B496-8C74153E7F0F}">
      <text>
        <r>
          <rPr>
            <b/>
            <sz val="9"/>
            <color indexed="81"/>
            <rFont val="Tahoma"/>
            <family val="2"/>
          </rPr>
          <t>Dividends Paid to Borrower:</t>
        </r>
        <r>
          <rPr>
            <sz val="9"/>
            <color indexed="81"/>
            <rFont val="Tahoma"/>
            <family val="2"/>
          </rPr>
          <t xml:space="preserve">
Dividends paid to borrower as reflected on Schedule M-2 of Form 1120 will be reported on Schedule B of Form 1040 and should be deducted from the business cash flow if previously included in Schedule B cash flow to avoid double counting this income.</t>
        </r>
      </text>
    </comment>
  </commentList>
</comments>
</file>

<file path=xl/sharedStrings.xml><?xml version="1.0" encoding="utf-8"?>
<sst xmlns="http://schemas.openxmlformats.org/spreadsheetml/2006/main" count="1086" uniqueCount="405">
  <si>
    <t xml:space="preserve"> SAM Cash Flow Analysis Worksheet</t>
  </si>
  <si>
    <r>
      <rPr>
        <b/>
        <sz val="16"/>
        <color theme="1"/>
        <rFont val="Calibri"/>
        <family val="2"/>
        <scheme val="minor"/>
      </rPr>
      <t>User tips for macro-free short version:</t>
    </r>
    <r>
      <rPr>
        <b/>
        <sz val="8"/>
        <color theme="1"/>
        <rFont val="Calibri"/>
        <family val="2"/>
        <scheme val="minor"/>
      </rPr>
      <t xml:space="preserve">
</t>
    </r>
    <r>
      <rPr>
        <b/>
        <sz val="11"/>
        <color theme="1"/>
        <rFont val="Calibri"/>
        <family val="2"/>
        <scheme val="minor"/>
      </rPr>
      <t xml:space="preserve">    • Add borrower information in blue-shaded fields
    • Input the tax year(s) being reviewed
    • Use Summary section on second tab to analyze income trends
    • For negative entries, please type "-" prior to number
    • For line instructions, hover over red triangles
    • For guidance, see </t>
    </r>
    <r>
      <rPr>
        <b/>
        <sz val="11"/>
        <color theme="4"/>
        <rFont val="Calibri"/>
        <family val="2"/>
        <scheme val="minor"/>
      </rPr>
      <t>Help Document</t>
    </r>
    <r>
      <rPr>
        <b/>
        <sz val="11"/>
        <color theme="1"/>
        <rFont val="Calibri"/>
        <family val="2"/>
        <scheme val="minor"/>
      </rPr>
      <t xml:space="preserve">
    • To print several worksheets tabs into one PDF, hold down the Command or Control key and click on the tabs that should be included, then print the document</t>
    </r>
  </si>
  <si>
    <t>BORROWER NAME:</t>
  </si>
  <si>
    <t xml:space="preserve">DATE:  </t>
  </si>
  <si>
    <t>Input the Year(s):</t>
  </si>
  <si>
    <t xml:space="preserve"> </t>
  </si>
  <si>
    <t>SCHEDULE B - INTEREST AND DIVIDENDS FROM SELF-EMPLOYMENT</t>
  </si>
  <si>
    <r>
      <t>Recurring Interest Income:</t>
    </r>
    <r>
      <rPr>
        <b/>
        <sz val="11"/>
        <color rgb="FF70AD47"/>
        <rFont val="Calibri"/>
        <family val="2"/>
        <scheme val="minor"/>
      </rPr>
      <t xml:space="preserve"> LINE 1 or 1040 LINE 2b</t>
    </r>
  </si>
  <si>
    <r>
      <t>Recurring Dividend Income:</t>
    </r>
    <r>
      <rPr>
        <b/>
        <sz val="11"/>
        <color rgb="FF70AD47"/>
        <rFont val="Calibri"/>
        <family val="2"/>
        <scheme val="minor"/>
      </rPr>
      <t xml:space="preserve"> LINE 5 or 1040 LINE 3b</t>
    </r>
  </si>
  <si>
    <t>SUBTOTAL</t>
  </si>
  <si>
    <t>SCHEDULE C - SOLE PROPRIETORSHIP</t>
  </si>
  <si>
    <t>Name:</t>
  </si>
  <si>
    <r>
      <t>Net Profit (Loss):</t>
    </r>
    <r>
      <rPr>
        <b/>
        <sz val="11"/>
        <color rgb="FF70AD47"/>
        <rFont val="Calibri"/>
        <family val="2"/>
        <scheme val="minor"/>
      </rPr>
      <t xml:space="preserve"> LINE 31</t>
    </r>
  </si>
  <si>
    <r>
      <t>Deduct nonrecurring income:</t>
    </r>
    <r>
      <rPr>
        <b/>
        <sz val="11"/>
        <color rgb="FF70AD47"/>
        <rFont val="Calibri"/>
        <family val="2"/>
        <scheme val="minor"/>
      </rPr>
      <t xml:space="preserve"> LINE 6</t>
    </r>
  </si>
  <si>
    <t>(</t>
  </si>
  <si>
    <t>)</t>
  </si>
  <si>
    <r>
      <t>Depletion:</t>
    </r>
    <r>
      <rPr>
        <b/>
        <sz val="11"/>
        <color rgb="FF70AD47"/>
        <rFont val="Calibri"/>
        <family val="2"/>
        <scheme val="minor"/>
      </rPr>
      <t xml:space="preserve"> LINE 12</t>
    </r>
  </si>
  <si>
    <r>
      <t>Depreciation:</t>
    </r>
    <r>
      <rPr>
        <b/>
        <sz val="11"/>
        <color rgb="FF70AD47"/>
        <rFont val="Calibri"/>
        <family val="2"/>
        <scheme val="minor"/>
      </rPr>
      <t xml:space="preserve"> LINE 13</t>
    </r>
  </si>
  <si>
    <r>
      <t>Non-Deductible Meals and Entertainment Exclusion:</t>
    </r>
    <r>
      <rPr>
        <b/>
        <sz val="11"/>
        <color rgb="FF70AD47"/>
        <rFont val="Calibri"/>
        <family val="2"/>
        <scheme val="minor"/>
      </rPr>
      <t xml:space="preserve"> LINE 24b</t>
    </r>
  </si>
  <si>
    <r>
      <t>Business Use of Home:</t>
    </r>
    <r>
      <rPr>
        <b/>
        <sz val="11"/>
        <color rgb="FF70AD47"/>
        <rFont val="Calibri"/>
        <family val="2"/>
        <scheme val="minor"/>
      </rPr>
      <t xml:space="preserve"> LINE 30</t>
    </r>
  </si>
  <si>
    <r>
      <t>Business Miles:</t>
    </r>
    <r>
      <rPr>
        <b/>
        <sz val="11"/>
        <color rgb="FF70AD47"/>
        <rFont val="Calibri"/>
        <family val="2"/>
        <scheme val="minor"/>
      </rPr>
      <t xml:space="preserve"> Page 2, Part IV, LINE 44a OR Related 4562, Line 30</t>
    </r>
  </si>
  <si>
    <t>*Miles</t>
  </si>
  <si>
    <t>11a</t>
  </si>
  <si>
    <r>
      <rPr>
        <b/>
        <sz val="11"/>
        <rFont val="Calibri"/>
        <family val="2"/>
        <scheme val="minor"/>
      </rPr>
      <t>x Depreciation Rate</t>
    </r>
    <r>
      <rPr>
        <b/>
        <sz val="11"/>
        <color theme="1"/>
        <rFont val="Calibri"/>
        <family val="2"/>
        <scheme val="minor"/>
      </rPr>
      <t xml:space="preserve"> </t>
    </r>
    <r>
      <rPr>
        <b/>
        <sz val="11"/>
        <color theme="9"/>
        <rFont val="Calibri"/>
        <family val="2"/>
        <scheme val="minor"/>
      </rPr>
      <t>2024: $0.30, 2023: $0.28, 2022: $0.26</t>
    </r>
  </si>
  <si>
    <t>11b</t>
  </si>
  <si>
    <t>= Total Mileage Depreciation</t>
  </si>
  <si>
    <r>
      <t>Amortization/Casualty Loss (only if noted):</t>
    </r>
    <r>
      <rPr>
        <b/>
        <sz val="11"/>
        <color rgb="FF70AD47"/>
        <rFont val="Calibri"/>
        <family val="2"/>
        <scheme val="minor"/>
      </rPr>
      <t xml:space="preserve"> page 2, part V</t>
    </r>
  </si>
  <si>
    <t>SCHEDULE C - SINGLE-MEMBER LLC</t>
  </si>
  <si>
    <r>
      <t>W-2 Income from Self-Employment:</t>
    </r>
    <r>
      <rPr>
        <b/>
        <sz val="11"/>
        <color rgb="FF70AD47"/>
        <rFont val="Calibri"/>
        <family val="2"/>
        <scheme val="minor"/>
      </rPr>
      <t xml:space="preserve"> W-2, Box 5 (in general)</t>
    </r>
  </si>
  <si>
    <t>SCHEDULE D - CAPITAL GAINS AND LOSSES</t>
  </si>
  <si>
    <r>
      <t>Recurring Capital Gains (Loss):</t>
    </r>
    <r>
      <rPr>
        <b/>
        <sz val="11"/>
        <color rgb="FF70AD47"/>
        <rFont val="Calibri"/>
        <family val="2"/>
        <scheme val="minor"/>
      </rPr>
      <t xml:space="preserve"> page 2, LINE 16 (details on FORM 8949)</t>
    </r>
  </si>
  <si>
    <t>SCHEDULE E - SUPPLEMENTAL INCOME AND LOSS</t>
  </si>
  <si>
    <r>
      <t>Royalty Income (Loss):</t>
    </r>
    <r>
      <rPr>
        <b/>
        <sz val="11"/>
        <color rgb="FF70AD47"/>
        <rFont val="Calibri"/>
        <family val="2"/>
        <scheme val="minor"/>
      </rPr>
      <t xml:space="preserve"> LINE 4</t>
    </r>
  </si>
  <si>
    <r>
      <t>Total Expenses:</t>
    </r>
    <r>
      <rPr>
        <b/>
        <sz val="11"/>
        <color rgb="FF70AD47"/>
        <rFont val="Calibri"/>
        <family val="2"/>
        <scheme val="minor"/>
      </rPr>
      <t xml:space="preserve"> LINE 20</t>
    </r>
  </si>
  <si>
    <r>
      <t>Depreciation Expense or Depletion:</t>
    </r>
    <r>
      <rPr>
        <b/>
        <sz val="11"/>
        <color rgb="FF70AD47"/>
        <rFont val="Calibri"/>
        <family val="2"/>
        <scheme val="minor"/>
      </rPr>
      <t xml:space="preserve"> LINE 18</t>
    </r>
  </si>
  <si>
    <t>SCHEDULE F - FARM INCOME</t>
  </si>
  <si>
    <r>
      <t>Net Profit (Loss):</t>
    </r>
    <r>
      <rPr>
        <b/>
        <sz val="11"/>
        <color rgb="FF70AD47"/>
        <rFont val="Calibri"/>
        <family val="2"/>
        <scheme val="minor"/>
      </rPr>
      <t xml:space="preserve"> LINE 34</t>
    </r>
  </si>
  <si>
    <r>
      <t>Non-Tax Portion Ongoing Co-op &amp; CCC Pmts:</t>
    </r>
    <r>
      <rPr>
        <b/>
        <sz val="11"/>
        <color rgb="FF70AD47"/>
        <rFont val="Calibri"/>
        <family val="2"/>
        <scheme val="minor"/>
      </rPr>
      <t xml:space="preserve"> LINES 3a minus b through 6a minus b</t>
    </r>
  </si>
  <si>
    <r>
      <t>Add nonrecurring loss:</t>
    </r>
    <r>
      <rPr>
        <b/>
        <sz val="11"/>
        <color rgb="FF70AD47"/>
        <rFont val="Calibri"/>
        <family val="2"/>
        <scheme val="minor"/>
      </rPr>
      <t xml:space="preserve"> LINE 2-8 </t>
    </r>
  </si>
  <si>
    <r>
      <t>Deduct nonrecurring income:</t>
    </r>
    <r>
      <rPr>
        <b/>
        <sz val="11"/>
        <color rgb="FF70AD47"/>
        <rFont val="Calibri"/>
        <family val="2"/>
        <scheme val="minor"/>
      </rPr>
      <t xml:space="preserve"> LINE 2-8 </t>
    </r>
  </si>
  <si>
    <r>
      <t>Depreciation:</t>
    </r>
    <r>
      <rPr>
        <b/>
        <sz val="11"/>
        <color rgb="FF70AD47"/>
        <rFont val="Calibri"/>
        <family val="2"/>
        <scheme val="minor"/>
      </rPr>
      <t xml:space="preserve"> LINE 14 </t>
    </r>
  </si>
  <si>
    <r>
      <t>Amortization/Casualty Loss/Depletion (only if noted):</t>
    </r>
    <r>
      <rPr>
        <b/>
        <sz val="11"/>
        <color rgb="FF70AD47"/>
        <rFont val="Calibri"/>
        <family val="2"/>
        <scheme val="minor"/>
      </rPr>
      <t xml:space="preserve"> LINE 32</t>
    </r>
  </si>
  <si>
    <r>
      <t>Business Use of Home (only if noted):</t>
    </r>
    <r>
      <rPr>
        <b/>
        <sz val="11"/>
        <color rgb="FF70AD47"/>
        <rFont val="Calibri"/>
        <family val="2"/>
        <scheme val="minor"/>
      </rPr>
      <t xml:space="preserve"> LINE 32</t>
    </r>
  </si>
  <si>
    <t>Partnership Cash Flow</t>
  </si>
  <si>
    <t>Evaluate business income as required by your investor.</t>
  </si>
  <si>
    <t>PARTNERSHIP                                                                 Name:</t>
  </si>
  <si>
    <t>SCHEDULE K-1</t>
  </si>
  <si>
    <r>
      <t>Ordinary Income (Loss):</t>
    </r>
    <r>
      <rPr>
        <b/>
        <sz val="11"/>
        <color rgb="FF70AD47"/>
        <rFont val="Calibri"/>
        <family val="2"/>
        <scheme val="minor"/>
      </rPr>
      <t xml:space="preserve"> LINE 1  If &gt; Distributions see additional requirements.</t>
    </r>
  </si>
  <si>
    <r>
      <t>Net Rental Income (Loss):</t>
    </r>
    <r>
      <rPr>
        <b/>
        <sz val="11"/>
        <color rgb="FF70AD47"/>
        <rFont val="Calibri"/>
        <family val="2"/>
        <scheme val="minor"/>
      </rPr>
      <t xml:space="preserve"> LINES 2 &amp; 3  If &gt; Distributions see additional requirements.</t>
    </r>
  </si>
  <si>
    <r>
      <t>Guaranteed Payments:</t>
    </r>
    <r>
      <rPr>
        <b/>
        <sz val="11"/>
        <color rgb="FF70AD47"/>
        <rFont val="Calibri"/>
        <family val="2"/>
        <scheme val="minor"/>
      </rPr>
      <t xml:space="preserve"> LINE 4c</t>
    </r>
  </si>
  <si>
    <t>FORM W-2</t>
  </si>
  <si>
    <r>
      <t>Wages:</t>
    </r>
    <r>
      <rPr>
        <b/>
        <sz val="11"/>
        <color rgb="FF70AD47"/>
        <rFont val="Calibri"/>
        <family val="2"/>
        <scheme val="minor"/>
      </rPr>
      <t xml:space="preserve"> W-2, Box 5 (in general)</t>
    </r>
  </si>
  <si>
    <t>FORM 1065</t>
  </si>
  <si>
    <r>
      <t>Passthrough (Income) Loss from Other Partnerships:</t>
    </r>
    <r>
      <rPr>
        <b/>
        <sz val="11"/>
        <color rgb="FF70AD47"/>
        <rFont val="Calibri"/>
        <family val="2"/>
        <scheme val="minor"/>
      </rPr>
      <t xml:space="preserve"> LINE 4 </t>
    </r>
  </si>
  <si>
    <r>
      <t>Deduct nonrecurring income:</t>
    </r>
    <r>
      <rPr>
        <b/>
        <sz val="11"/>
        <color rgb="FF70AD47"/>
        <rFont val="Calibri"/>
        <family val="2"/>
        <scheme val="minor"/>
      </rPr>
      <t xml:space="preserve"> LINES 5, 6 &amp; 7</t>
    </r>
  </si>
  <si>
    <r>
      <t>Depreciation:</t>
    </r>
    <r>
      <rPr>
        <b/>
        <sz val="11"/>
        <color rgb="FF70AD47"/>
        <rFont val="Calibri"/>
        <family val="2"/>
        <scheme val="minor"/>
      </rPr>
      <t xml:space="preserve"> LINE 16c</t>
    </r>
  </si>
  <si>
    <r>
      <t>Depreciation (FORM 8825):</t>
    </r>
    <r>
      <rPr>
        <b/>
        <sz val="11"/>
        <color rgb="FF70AD47"/>
        <rFont val="Calibri"/>
        <family val="2"/>
        <scheme val="minor"/>
      </rPr>
      <t xml:space="preserve"> LINE 14</t>
    </r>
  </si>
  <si>
    <r>
      <t>Depletion:</t>
    </r>
    <r>
      <rPr>
        <b/>
        <sz val="11"/>
        <color rgb="FF70AD47"/>
        <rFont val="Calibri"/>
        <family val="2"/>
        <scheme val="minor"/>
      </rPr>
      <t xml:space="preserve"> LINE 17</t>
    </r>
  </si>
  <si>
    <r>
      <t>Amortization/Casualty Loss/Nonrecurring Loss:</t>
    </r>
    <r>
      <rPr>
        <b/>
        <sz val="11"/>
        <color rgb="FF70AD47"/>
        <rFont val="Calibri"/>
        <family val="2"/>
        <scheme val="minor"/>
      </rPr>
      <t xml:space="preserve"> from statement or LINES 5,6 &amp; 7</t>
    </r>
  </si>
  <si>
    <r>
      <t>Mortgages or Notes Payable in Less Than 1 Year:</t>
    </r>
    <r>
      <rPr>
        <b/>
        <sz val="11"/>
        <color rgb="FF70AD47"/>
        <rFont val="Calibri"/>
        <family val="2"/>
        <scheme val="minor"/>
      </rPr>
      <t xml:space="preserve"> Schedule L, LINE 16, Column d</t>
    </r>
  </si>
  <si>
    <r>
      <t>Non-Deductible Travel and Entertainment Exclusion:</t>
    </r>
    <r>
      <rPr>
        <b/>
        <sz val="11"/>
        <color rgb="FF70AD47"/>
        <rFont val="Calibri"/>
        <family val="2"/>
        <scheme val="minor"/>
      </rPr>
      <t xml:space="preserve"> Schedule M-1, LINE 4b</t>
    </r>
  </si>
  <si>
    <t>Multiplied by Ownership Percentage</t>
  </si>
  <si>
    <t>Partner's Total Share of Income (Loss)</t>
  </si>
  <si>
    <t>S Corporation Cash Flow</t>
  </si>
  <si>
    <t>S CORPORATION                                                            Name:</t>
  </si>
  <si>
    <t>FORM 1120S</t>
  </si>
  <si>
    <r>
      <t>Deduct nonrecurring income:</t>
    </r>
    <r>
      <rPr>
        <b/>
        <sz val="11"/>
        <color rgb="FF70AD47"/>
        <rFont val="Calibri"/>
        <family val="2"/>
        <scheme val="minor"/>
      </rPr>
      <t xml:space="preserve"> LINES 4 &amp; 5</t>
    </r>
  </si>
  <si>
    <r>
      <t>Depreciation:</t>
    </r>
    <r>
      <rPr>
        <b/>
        <sz val="11"/>
        <color rgb="FF70AD47"/>
        <rFont val="Calibri"/>
        <family val="2"/>
        <scheme val="minor"/>
      </rPr>
      <t xml:space="preserve"> LINE 14</t>
    </r>
  </si>
  <si>
    <r>
      <t>Depletion:</t>
    </r>
    <r>
      <rPr>
        <b/>
        <sz val="11"/>
        <color rgb="FF70AD47"/>
        <rFont val="Calibri"/>
        <family val="2"/>
        <scheme val="minor"/>
      </rPr>
      <t xml:space="preserve"> LINE 15</t>
    </r>
  </si>
  <si>
    <r>
      <t>Amortization/Casualty Loss/Nonrecurring Loss:</t>
    </r>
    <r>
      <rPr>
        <b/>
        <sz val="11"/>
        <color rgb="FF70AD47"/>
        <rFont val="Calibri"/>
        <family val="2"/>
        <scheme val="minor"/>
      </rPr>
      <t xml:space="preserve"> from statement or LINES 4 &amp; 5</t>
    </r>
  </si>
  <si>
    <r>
      <t>Mortgages or Notes Payable in Less Than 1 Year:</t>
    </r>
    <r>
      <rPr>
        <b/>
        <sz val="11"/>
        <color rgb="FF70AD47"/>
        <rFont val="Calibri"/>
        <family val="2"/>
        <scheme val="minor"/>
      </rPr>
      <t xml:space="preserve"> Schedule L, LINE 17, Column d</t>
    </r>
  </si>
  <si>
    <r>
      <t>Non-Deductible Travel and Entertainment Exclusion:</t>
    </r>
    <r>
      <rPr>
        <b/>
        <sz val="11"/>
        <color rgb="FF70AD47"/>
        <rFont val="Calibri"/>
        <family val="2"/>
        <scheme val="minor"/>
      </rPr>
      <t xml:space="preserve"> Schedule M-1, LINE 3b</t>
    </r>
  </si>
  <si>
    <t>Shareholder’s Total Share of Income (Loss)</t>
  </si>
  <si>
    <t>Corporation Cash Flow</t>
  </si>
  <si>
    <t>CORPORATION                                                               Name:</t>
  </si>
  <si>
    <t>FORM 1120</t>
  </si>
  <si>
    <r>
      <t>Taxable Income:</t>
    </r>
    <r>
      <rPr>
        <b/>
        <sz val="11"/>
        <color rgb="FF70AD47"/>
        <rFont val="Calibri"/>
        <family val="2"/>
        <scheme val="minor"/>
      </rPr>
      <t xml:space="preserve"> LINE 30</t>
    </r>
  </si>
  <si>
    <r>
      <t>Total Tax:</t>
    </r>
    <r>
      <rPr>
        <b/>
        <sz val="11"/>
        <color rgb="FF70AD47"/>
        <rFont val="Calibri"/>
        <family val="2"/>
        <scheme val="minor"/>
      </rPr>
      <t xml:space="preserve"> LINE 31</t>
    </r>
  </si>
  <si>
    <r>
      <t>Deduct nonrecurring gains/add nonrecurring losses:</t>
    </r>
    <r>
      <rPr>
        <b/>
        <sz val="11"/>
        <color rgb="FF70AD47"/>
        <rFont val="Calibri"/>
        <family val="2"/>
        <scheme val="minor"/>
      </rPr>
      <t xml:space="preserve"> LINES 8 &amp; 9</t>
    </r>
  </si>
  <si>
    <r>
      <t>Deduct nonrecurring income:</t>
    </r>
    <r>
      <rPr>
        <b/>
        <sz val="11"/>
        <color rgb="FF70AD47"/>
        <rFont val="Calibri"/>
        <family val="2"/>
        <scheme val="minor"/>
      </rPr>
      <t xml:space="preserve"> LINE 10</t>
    </r>
  </si>
  <si>
    <r>
      <t>Depreciation:</t>
    </r>
    <r>
      <rPr>
        <b/>
        <sz val="11"/>
        <color rgb="FF70AD47"/>
        <rFont val="Calibri"/>
        <family val="2"/>
        <scheme val="minor"/>
      </rPr>
      <t xml:space="preserve"> LINE 20</t>
    </r>
  </si>
  <si>
    <r>
      <t>Depletion:</t>
    </r>
    <r>
      <rPr>
        <b/>
        <sz val="11"/>
        <color rgb="FF70AD47"/>
        <rFont val="Calibri"/>
        <family val="2"/>
        <scheme val="minor"/>
      </rPr>
      <t xml:space="preserve"> LINE 21</t>
    </r>
  </si>
  <si>
    <r>
      <t>Amortization/Casualty Loss/Nonrecurring Loss:</t>
    </r>
    <r>
      <rPr>
        <b/>
        <sz val="11"/>
        <color rgb="FF70AD47"/>
        <rFont val="Calibri"/>
        <family val="2"/>
        <scheme val="minor"/>
      </rPr>
      <t xml:space="preserve"> from statement or LINES 8 &amp; 9</t>
    </r>
  </si>
  <si>
    <r>
      <t>Net Operating Loss and Special Deductions:</t>
    </r>
    <r>
      <rPr>
        <b/>
        <sz val="11"/>
        <color rgb="FF70AD47"/>
        <rFont val="Calibri"/>
        <family val="2"/>
        <scheme val="minor"/>
      </rPr>
      <t xml:space="preserve"> LINES 29a &amp; b</t>
    </r>
  </si>
  <si>
    <r>
      <t>Non-Deductible Travel and Entertainment Exclusion:</t>
    </r>
    <r>
      <rPr>
        <b/>
        <sz val="11"/>
        <color rgb="FF70AD47"/>
        <rFont val="Calibri"/>
        <family val="2"/>
        <scheme val="minor"/>
      </rPr>
      <t xml:space="preserve"> Schedule M-1, LINE 5c</t>
    </r>
  </si>
  <si>
    <r>
      <t>Dividends Paid to Borrower:</t>
    </r>
    <r>
      <rPr>
        <b/>
        <sz val="11"/>
        <color rgb="FF70AD47"/>
        <rFont val="Calibri"/>
        <family val="2"/>
        <scheme val="minor"/>
      </rPr>
      <t xml:space="preserve"> Form 1040, Schedule B, LINE 5</t>
    </r>
  </si>
  <si>
    <t>Corporation’s Total Share of Income (Loss)</t>
  </si>
  <si>
    <t>Cash Flow Analysis Summary</t>
  </si>
  <si>
    <t xml:space="preserve">• To modify the Total No. of Months, select the applicable number from the # mo. drop-down box. 
• To exclude a Subtotal from Qualifying Income, select the box to the left of the dollar amount. </t>
  </si>
  <si>
    <t>PERSONAL CASH FLOW SUBTOTALS:</t>
  </si>
  <si>
    <t>Qualifying Income</t>
  </si>
  <si>
    <t>Total
No. of
Months</t>
  </si>
  <si>
    <t>Subtotal</t>
  </si>
  <si>
    <t># mo.</t>
  </si>
  <si>
    <t>Schedule B</t>
  </si>
  <si>
    <t>Schedule D</t>
  </si>
  <si>
    <t>Schedule E</t>
  </si>
  <si>
    <t>Schedule F</t>
  </si>
  <si>
    <t>PARTNERSHIP &amp; S CORPORATION CASH FLOW SUBTOTALS:</t>
  </si>
  <si>
    <t>CORPORATION CASH FLOW SUBTOTAL:</t>
  </si>
  <si>
    <t>Average Monthly Cash Flow (Total)</t>
  </si>
  <si>
    <t>Comments / Notes  (For a new line, hold Alt and press Enter)</t>
  </si>
  <si>
    <t>M</t>
  </si>
  <si>
    <t xml:space="preserve"> Liquidity Worksheet</t>
  </si>
  <si>
    <r>
      <t>Determine business liquidity by using tax return or interim balance sheet and entering the applicable line items below.</t>
    </r>
    <r>
      <rPr>
        <b/>
        <sz val="8"/>
        <color theme="1"/>
        <rFont val="Calibri"/>
        <family val="2"/>
        <scheme val="minor"/>
      </rPr>
      <t xml:space="preserve">
</t>
    </r>
    <r>
      <rPr>
        <b/>
        <sz val="16"/>
        <color theme="1"/>
        <rFont val="Calibri"/>
        <family val="2"/>
        <scheme val="minor"/>
      </rPr>
      <t>In general:</t>
    </r>
    <r>
      <rPr>
        <b/>
        <sz val="11"/>
        <color theme="1"/>
        <rFont val="Calibri"/>
        <family val="2"/>
        <scheme val="minor"/>
      </rPr>
      <t xml:space="preserve">
   • Use the </t>
    </r>
    <r>
      <rPr>
        <b/>
        <i/>
        <sz val="11"/>
        <color theme="1"/>
        <rFont val="Calibri"/>
        <family val="2"/>
        <scheme val="minor"/>
      </rPr>
      <t>Current Ratio</t>
    </r>
    <r>
      <rPr>
        <b/>
        <sz val="11"/>
        <color theme="1"/>
        <rFont val="Calibri"/>
        <family val="2"/>
        <scheme val="minor"/>
      </rPr>
      <t xml:space="preserve"> for a business that doesn’t rely on inventory to generate its income (i.e., pest control company)
   • Use the </t>
    </r>
    <r>
      <rPr>
        <b/>
        <i/>
        <sz val="11"/>
        <color theme="1"/>
        <rFont val="Calibri"/>
        <family val="2"/>
        <scheme val="minor"/>
      </rPr>
      <t>Quick Ratio</t>
    </r>
    <r>
      <rPr>
        <b/>
        <sz val="11"/>
        <color theme="1"/>
        <rFont val="Calibri"/>
        <family val="2"/>
        <scheme val="minor"/>
      </rPr>
      <t xml:space="preserve"> for a business that relies heavily on inventory to generate its income (i.e., hardware store)
Typically, a result of 1.00 or greater for either ratio demonstrates adequate liquidity.  However, it’s important to use the most appropriate ratio, based on how the business operates.  Investor guidelines may vary and other liquidity methods may apply.  FOLLOW INVESTOR GUIDELINES.</t>
    </r>
    <r>
      <rPr>
        <b/>
        <sz val="9"/>
        <color theme="1"/>
        <rFont val="Calibri"/>
        <family val="2"/>
        <scheme val="minor"/>
      </rPr>
      <t xml:space="preserve">
</t>
    </r>
    <r>
      <rPr>
        <b/>
        <sz val="11"/>
        <color theme="1"/>
        <rFont val="Calibri"/>
        <family val="2"/>
        <scheme val="minor"/>
      </rPr>
      <t>NOTE:  If there are no business liabilities, results will reflect N/A, indicating adequate liquidity.</t>
    </r>
  </si>
  <si>
    <t xml:space="preserve">Business Name:   </t>
  </si>
  <si>
    <t>Completed by:</t>
  </si>
  <si>
    <t xml:space="preserve">Date:   </t>
  </si>
  <si>
    <t xml:space="preserve">Annualization date: </t>
  </si>
  <si>
    <t>Schedule L - Assets</t>
  </si>
  <si>
    <r>
      <t xml:space="preserve">Cash: </t>
    </r>
    <r>
      <rPr>
        <b/>
        <sz val="12"/>
        <color rgb="FF5B9BD5"/>
        <rFont val="Calibri"/>
        <family val="2"/>
        <scheme val="minor"/>
      </rPr>
      <t>Line 1, Column d</t>
    </r>
  </si>
  <si>
    <r>
      <t xml:space="preserve">Trade notes and accounts receivable, less bad debt: </t>
    </r>
    <r>
      <rPr>
        <b/>
        <sz val="12"/>
        <color rgb="FF5B9BD5"/>
        <rFont val="Calibri"/>
        <family val="2"/>
        <scheme val="minor"/>
      </rPr>
      <t>Line 2b, Column d</t>
    </r>
  </si>
  <si>
    <r>
      <t xml:space="preserve">Inventories: </t>
    </r>
    <r>
      <rPr>
        <b/>
        <sz val="12"/>
        <color rgb="FF5B9BD5"/>
        <rFont val="Calibri"/>
        <family val="2"/>
        <scheme val="minor"/>
      </rPr>
      <t>Line 3, Column d</t>
    </r>
  </si>
  <si>
    <t>Other:</t>
  </si>
  <si>
    <t>Total Current Assets:</t>
  </si>
  <si>
    <t>Schedule L - Liabilities</t>
  </si>
  <si>
    <r>
      <t xml:space="preserve">Accounts Payable: </t>
    </r>
    <r>
      <rPr>
        <b/>
        <sz val="12"/>
        <color rgb="FF5B9BD5"/>
        <rFont val="Calibri"/>
        <family val="2"/>
        <scheme val="minor"/>
      </rPr>
      <t>Form 1120S Line 16/Form 1065 Line 15, Column d</t>
    </r>
  </si>
  <si>
    <r>
      <t xml:space="preserve">Mortgages, notes, bonds payable &lt; 1 year: </t>
    </r>
    <r>
      <rPr>
        <b/>
        <sz val="12"/>
        <color rgb="FF5B9BD5"/>
        <rFont val="Calibri"/>
        <family val="2"/>
        <scheme val="minor"/>
      </rPr>
      <t>Form 1120S Line 17/Form 1065 Line 16, Column d</t>
    </r>
  </si>
  <si>
    <r>
      <t xml:space="preserve">Other current liabilities: </t>
    </r>
    <r>
      <rPr>
        <b/>
        <sz val="12"/>
        <color rgb="FF5B9BD5"/>
        <rFont val="Calibri"/>
        <family val="2"/>
        <scheme val="minor"/>
      </rPr>
      <t>Form 1120S Line 18/Form 1065 Line 17, Column d</t>
    </r>
  </si>
  <si>
    <t>Total Current Liabilities:</t>
  </si>
  <si>
    <t>Current Ratio</t>
  </si>
  <si>
    <r>
      <t xml:space="preserve">Total Current Assets: </t>
    </r>
    <r>
      <rPr>
        <b/>
        <sz val="12"/>
        <color theme="4"/>
        <rFont val="Calibri"/>
        <family val="2"/>
        <scheme val="minor"/>
      </rPr>
      <t>Row 5 - Assets above</t>
    </r>
  </si>
  <si>
    <r>
      <t xml:space="preserve">Total Current Liabilities: </t>
    </r>
    <r>
      <rPr>
        <b/>
        <sz val="12"/>
        <color theme="4"/>
        <rFont val="Calibri"/>
        <family val="2"/>
        <scheme val="minor"/>
      </rPr>
      <t>Row 9 - Liabilities above</t>
    </r>
  </si>
  <si>
    <r>
      <rPr>
        <b/>
        <sz val="16"/>
        <color theme="1"/>
        <rFont val="Calibri"/>
        <family val="2"/>
        <scheme val="minor"/>
      </rPr>
      <t>Current Ratio</t>
    </r>
    <r>
      <rPr>
        <b/>
        <sz val="14"/>
        <color theme="1"/>
        <rFont val="Calibri"/>
        <family val="2"/>
        <scheme val="minor"/>
      </rPr>
      <t>:</t>
    </r>
    <r>
      <rPr>
        <b/>
        <sz val="12"/>
        <color theme="1"/>
        <rFont val="Calibri"/>
        <family val="2"/>
        <scheme val="minor"/>
      </rPr>
      <t xml:space="preserve"> </t>
    </r>
    <r>
      <rPr>
        <b/>
        <sz val="12"/>
        <color theme="4"/>
        <rFont val="Calibri"/>
        <family val="2"/>
        <scheme val="minor"/>
      </rPr>
      <t>In general, a ratio ≥ 1 demonstrates adequate liquidity</t>
    </r>
  </si>
  <si>
    <t>Quick Ratio</t>
  </si>
  <si>
    <r>
      <t xml:space="preserve">  Cash, notes, accounts receivable (less bad debt) &amp; other: </t>
    </r>
    <r>
      <rPr>
        <b/>
        <sz val="12"/>
        <color theme="4"/>
        <rFont val="Calibri"/>
        <family val="2"/>
        <scheme val="minor"/>
      </rPr>
      <t>Rows 1, 2 &amp; 4 - Assets above</t>
    </r>
  </si>
  <si>
    <r>
      <rPr>
        <b/>
        <sz val="16"/>
        <rFont val="Calibri"/>
        <family val="2"/>
        <scheme val="minor"/>
      </rPr>
      <t>Quick Ratio:</t>
    </r>
    <r>
      <rPr>
        <b/>
        <sz val="12"/>
        <color theme="4"/>
        <rFont val="Calibri"/>
        <family val="2"/>
        <scheme val="minor"/>
      </rPr>
      <t xml:space="preserve"> In general, a ratio ≥ 1 demonstrates adequate liquidity</t>
    </r>
  </si>
  <si>
    <t>Click “+” on the left gray section of the worksheet to expand businesses as needed.  Click "-" to collapse unused ones.</t>
  </si>
  <si>
    <t xml:space="preserve"> Comparative Income Analysis Worksheet</t>
  </si>
  <si>
    <t>Annualized</t>
  </si>
  <si>
    <r>
      <t>Calculating trend ratios, which compare income statement accounts from one year to the next, is an 
effective way to analyze the profitability or growth of a business.</t>
    </r>
    <r>
      <rPr>
        <b/>
        <sz val="8"/>
        <color theme="1"/>
        <rFont val="Calibri"/>
        <family val="2"/>
        <scheme val="minor"/>
      </rPr>
      <t xml:space="preserve">
</t>
    </r>
    <r>
      <rPr>
        <b/>
        <sz val="16"/>
        <color theme="1"/>
        <rFont val="Calibri"/>
        <family val="2"/>
        <scheme val="minor"/>
      </rPr>
      <t>User tips for macro-free short version:</t>
    </r>
    <r>
      <rPr>
        <b/>
        <sz val="11"/>
        <color theme="1"/>
        <rFont val="Calibri"/>
        <family val="2"/>
        <scheme val="minor"/>
      </rPr>
      <t xml:space="preserve">
    • Select tax year(s) from business return and enter applicable line items
    • Enter date of the YTD P&amp;L; worksheet will automatically annualize
    • YOY% Change automatically populates, eliminating need for manual calculations
</t>
    </r>
    <r>
      <rPr>
        <b/>
        <sz val="8"/>
        <color theme="1"/>
        <rFont val="Calibri"/>
        <family val="2"/>
        <scheme val="minor"/>
      </rPr>
      <t xml:space="preserve">
</t>
    </r>
    <r>
      <rPr>
        <b/>
        <sz val="11"/>
        <color theme="1"/>
        <rFont val="Calibri"/>
        <family val="2"/>
        <scheme val="minor"/>
      </rPr>
      <t>Use of this information is discretionary.  FOLLOW INVESTOR GUIDELINES.</t>
    </r>
  </si>
  <si>
    <t xml:space="preserve">    • YOY% Change automatically populates, eliminating need for manual calculations</t>
  </si>
  <si>
    <t>Annualization Date:</t>
  </si>
  <si>
    <t>Determines if we need to use Annualized Numbers</t>
  </si>
  <si>
    <t>Months passed YTD</t>
  </si>
  <si>
    <t>Select the Year(s):</t>
  </si>
  <si>
    <t>Gross Receipt/Sales</t>
  </si>
  <si>
    <t>Column O Annualized</t>
  </si>
  <si>
    <t>Returns &amp; Allowances</t>
  </si>
  <si>
    <t>Cost of Goods Sold</t>
  </si>
  <si>
    <t>Total deductions/Total expenses</t>
  </si>
  <si>
    <t>- Total deductions for Partnership, S Corporation or Corporation</t>
  </si>
  <si>
    <t>- Total expenses for Sole Proprietorship</t>
  </si>
  <si>
    <t>Taxable Income</t>
  </si>
  <si>
    <t>- Ordinary Income (Loss) for Partnership/S Corporation</t>
  </si>
  <si>
    <t>- Taxable Income (Loss) for Corporation</t>
  </si>
  <si>
    <t>- Net Profit (Loss) for Sole Proprietorship</t>
  </si>
  <si>
    <t>Gross Receipts/Sales</t>
  </si>
  <si>
    <t>% Change</t>
  </si>
  <si>
    <t>Gross Income</t>
  </si>
  <si>
    <t xml:space="preserve">(Gross Receipts/Sales - Returns &amp; Allowances) </t>
  </si>
  <si>
    <t xml:space="preserve">Cost of Goods Sold (CGS) </t>
  </si>
  <si>
    <t>Expenses</t>
  </si>
  <si>
    <t>(CGS + Total deductions/Total expenses)</t>
  </si>
  <si>
    <t>Gross Profits</t>
  </si>
  <si>
    <t>(Gross Receipts/Sales - Returns &amp; Allowances - CGS)</t>
  </si>
  <si>
    <t>*Annual % of Expenses compared to Gross Income   **Annual % of Taxable Income compared to Gross Income</t>
  </si>
  <si>
    <t>Profit and Loss Statement Analysis</t>
  </si>
  <si>
    <r>
      <rPr>
        <b/>
        <sz val="16"/>
        <color theme="1"/>
        <rFont val="Calibri"/>
        <family val="2"/>
        <scheme val="minor"/>
      </rPr>
      <t>User tips for macro-free short version:</t>
    </r>
    <r>
      <rPr>
        <b/>
        <sz val="8"/>
        <color theme="1"/>
        <rFont val="Calibri"/>
        <family val="2"/>
        <scheme val="minor"/>
      </rPr>
      <t xml:space="preserve">
</t>
    </r>
    <r>
      <rPr>
        <b/>
        <sz val="11"/>
        <color theme="1"/>
        <rFont val="Calibri"/>
        <family val="2"/>
        <scheme val="minor"/>
      </rPr>
      <t xml:space="preserve">    • Add borrower information in blue-shaded fields
    • Click “+” on the left gray section of the worksheet to expand businesses as needed
    • Use all four columns to break down income into quarterly periods to show seasonality of business earnings</t>
    </r>
  </si>
  <si>
    <t>Sole Proprietorship Cash Flow</t>
  </si>
  <si>
    <t>Use of this information is discretionary.  FOLLOW INVESTOR GUIDELINES.</t>
  </si>
  <si>
    <t>SOLE PROPRIETORSHIP</t>
  </si>
  <si>
    <t>Time Frame (i.e., YTD, quarterly):</t>
  </si>
  <si>
    <t>Date From:</t>
  </si>
  <si>
    <t>HIDE</t>
  </si>
  <si>
    <t>Date Paid Through:</t>
  </si>
  <si>
    <t>Net Profit (Loss):</t>
  </si>
  <si>
    <t>Deduct nonrecurring income:</t>
  </si>
  <si>
    <t>Add nonrecurring loss:</t>
  </si>
  <si>
    <t>Depletion:</t>
  </si>
  <si>
    <t>Depreciation:</t>
  </si>
  <si>
    <t>Amortization/Casualty Loss:</t>
  </si>
  <si>
    <t>Total Income:</t>
  </si>
  <si>
    <t>Monthly Income:</t>
  </si>
  <si>
    <t>Single-Member LLC Cash Flow</t>
  </si>
  <si>
    <t>SINGLE-MEMBER LLC</t>
  </si>
  <si>
    <t>PARTNERSHIP</t>
  </si>
  <si>
    <t>Net Income:</t>
  </si>
  <si>
    <t>Multiplied by Ownership Percentage:</t>
  </si>
  <si>
    <t>Partner's Share of Income (Loss):</t>
  </si>
  <si>
    <t>Wages:</t>
  </si>
  <si>
    <t>Guaranteed Payments:</t>
  </si>
  <si>
    <t>S CORPORATION</t>
  </si>
  <si>
    <t>Shareholder's Share of Income (Loss):</t>
  </si>
  <si>
    <t>CORPORATION</t>
  </si>
  <si>
    <t>Taxable Income:</t>
  </si>
  <si>
    <t>Total Tax:</t>
  </si>
  <si>
    <t>Corporation's Total Share of Income (Loss):</t>
  </si>
  <si>
    <t>SAM Worksheet - Help Document</t>
  </si>
  <si>
    <t>Tax Year 2024</t>
  </si>
  <si>
    <t>The Schedule Analysis Method, or SAM, worksheet is used to calculate self-employed borrowers’ cash flow.</t>
  </si>
  <si>
    <t>This help resource provides line-by-line explanations for personal and business tax returns following the SAM cash flow method.</t>
  </si>
  <si>
    <r>
      <t xml:space="preserve">When you see the heading </t>
    </r>
    <r>
      <rPr>
        <b/>
        <sz val="9"/>
        <color rgb="FF00B2E3"/>
        <rFont val="Arial Black"/>
        <family val="2"/>
      </rPr>
      <t>Effect On Cash Flow Analysis Worksheet</t>
    </r>
    <r>
      <rPr>
        <sz val="9"/>
        <color theme="1"/>
        <rFont val="Calibri"/>
        <family val="2"/>
        <scheme val="minor"/>
      </rPr>
      <t>, you’ll find guidance as to whether you should add/deduct the amount of a line item to/from the borrower’s cash flow.</t>
    </r>
  </si>
  <si>
    <t>Schedule B: Interest and Ordinary Dividends from Self-Employment</t>
  </si>
  <si>
    <r>
      <rPr>
        <b/>
        <sz val="9"/>
        <color theme="1"/>
        <rFont val="Calibri"/>
        <family val="2"/>
        <scheme val="minor"/>
      </rPr>
      <t>Note:</t>
    </r>
    <r>
      <rPr>
        <sz val="9"/>
        <color theme="1"/>
        <rFont val="Calibri"/>
        <family val="2"/>
        <scheme val="minor"/>
      </rPr>
      <t xml:space="preserve"> The borrower needs to complete Schedule B only if interest and dividend income is greater than $1,500.</t>
    </r>
  </si>
  <si>
    <t>Line 1: List Name of Payer</t>
  </si>
  <si>
    <t>Interest Income</t>
  </si>
  <si>
    <t>Identify interest income paid to the borrower from the borrower’s business. Review Schedule B, Part I and/or IRS Schedule K-1 or Form 1099-INT to confirm that the payer is the borrower’s business.</t>
  </si>
  <si>
    <t>Effect on Cash Flow Analysis Worksheet</t>
  </si>
  <si>
    <r>
      <t>•</t>
    </r>
    <r>
      <rPr>
        <sz val="7"/>
        <color theme="1"/>
        <rFont val="Times New Roman"/>
        <family val="1"/>
      </rPr>
      <t xml:space="preserve">        </t>
    </r>
    <r>
      <rPr>
        <sz val="9"/>
        <color theme="1"/>
        <rFont val="Calibri"/>
        <family val="2"/>
        <scheme val="minor"/>
      </rPr>
      <t>Add recurring interest income from self-employment</t>
    </r>
  </si>
  <si>
    <t>Line 5: List Name of Payer</t>
  </si>
  <si>
    <t>Dividend Income</t>
  </si>
  <si>
    <t>Identify dividend income paid to the borrower from the borrower’s business. Review Schedule B, Part II and/or IRS Schedule K-1 or Form 1099-DIV to confirm that the payer is the borrower’s business.</t>
  </si>
  <si>
    <r>
      <t>•</t>
    </r>
    <r>
      <rPr>
        <sz val="7"/>
        <color theme="1"/>
        <rFont val="Times New Roman"/>
        <family val="1"/>
      </rPr>
      <t xml:space="preserve">        </t>
    </r>
    <r>
      <rPr>
        <sz val="9"/>
        <color theme="1"/>
        <rFont val="Calibri"/>
        <family val="2"/>
        <scheme val="minor"/>
      </rPr>
      <t>Add recurring dividend income from self-employment</t>
    </r>
  </si>
  <si>
    <t>Schedule  C: Profit  or Loss From Business (Sole Proprietorship)</t>
  </si>
  <si>
    <t>A sole proprietorship is a business with a single owner. Sole proprietorships report profit and loss on Schedule C. All profits from a sole proprietorship flow directly to the owner. The owner pays taxes on these profits.</t>
  </si>
  <si>
    <t>Line 31: Net Profit or (Loss)</t>
  </si>
  <si>
    <t>The amount the borrower has reported on this line is income or loss generated from business operations.</t>
  </si>
  <si>
    <r>
      <t>•</t>
    </r>
    <r>
      <rPr>
        <sz val="7"/>
        <color theme="1"/>
        <rFont val="Times New Roman"/>
        <family val="1"/>
      </rPr>
      <t xml:space="preserve">        </t>
    </r>
    <r>
      <rPr>
        <sz val="9"/>
        <color theme="1"/>
        <rFont val="Calibri"/>
        <family val="2"/>
        <scheme val="minor"/>
      </rPr>
      <t>Add recurring net profit/deduct net loss</t>
    </r>
  </si>
  <si>
    <t>Line 6: Other Income</t>
  </si>
  <si>
    <t>This amount represents money the business received that was not obtained by the profits of the business, e.g., interest income from notes or accounts receivable, or income from miscellaneous receipts. Analyze this income to determine whether it’s stable and recurring.</t>
  </si>
  <si>
    <r>
      <t>•</t>
    </r>
    <r>
      <rPr>
        <sz val="7"/>
        <color theme="1"/>
        <rFont val="Times New Roman"/>
        <family val="1"/>
      </rPr>
      <t xml:space="preserve">        </t>
    </r>
    <r>
      <rPr>
        <sz val="9"/>
        <color theme="1"/>
        <rFont val="Calibri"/>
        <family val="2"/>
        <scheme val="minor"/>
      </rPr>
      <t>Deduct nonrecurring income</t>
    </r>
  </si>
  <si>
    <t>Line 12: Depletion</t>
  </si>
  <si>
    <t>Depletion, a noncash expense, is the exhaustion of a natural resource over a given period of time.</t>
  </si>
  <si>
    <r>
      <t>•</t>
    </r>
    <r>
      <rPr>
        <sz val="7"/>
        <color theme="1"/>
        <rFont val="Times New Roman"/>
        <family val="1"/>
      </rPr>
      <t xml:space="preserve">        </t>
    </r>
    <r>
      <rPr>
        <sz val="9"/>
        <color theme="1"/>
        <rFont val="Calibri"/>
        <family val="2"/>
        <scheme val="minor"/>
      </rPr>
      <t>Add back the amount</t>
    </r>
  </si>
  <si>
    <t>Line  13: Depreciation</t>
  </si>
  <si>
    <t>Depreciation is a noncash expense allocated over the useful life of a declared asset.</t>
  </si>
  <si>
    <t>Line 24b: Deductible Meals</t>
  </si>
  <si>
    <t>These cash expenses relate to the cost of business-related meals. In general, borrowers deduct 50% of these out-of- pocket costs on the tax return, sometimes more depending upon their occupation. However, since the borrower paid 100% of the expense, subtract the difference from cash flow.</t>
  </si>
  <si>
    <r>
      <t>•</t>
    </r>
    <r>
      <rPr>
        <sz val="7"/>
        <color theme="1"/>
        <rFont val="Times New Roman"/>
        <family val="1"/>
      </rPr>
      <t xml:space="preserve">        </t>
    </r>
    <r>
      <rPr>
        <sz val="9"/>
        <color theme="1"/>
        <rFont val="Calibri"/>
        <family val="2"/>
        <scheme val="minor"/>
      </rPr>
      <t>Deduct the amount on line 24b</t>
    </r>
  </si>
  <si>
    <t>Line 30: Expenses for Business Use of Your Home</t>
  </si>
  <si>
    <t>An individual may operate a business out of the home for which tax deductions for a portion of rent, utilities or maintenance may be available.</t>
  </si>
  <si>
    <t>Part IV – Information on Your Vehicle</t>
  </si>
  <si>
    <t>A sole proprietor who uses the standard mileage deduction to estimate vehicle expenses will calculate that expense either here or on Form 4562. The standard deduction includes an estimate for depreciation. Depreciation factors for the 3 most recent years are:</t>
  </si>
  <si>
    <t>Year</t>
  </si>
  <si>
    <t>Standard Deduction</t>
  </si>
  <si>
    <t>Depreciation</t>
  </si>
  <si>
    <t>1/1/22 through 6/30/22</t>
  </si>
  <si>
    <t>58.5¢</t>
  </si>
  <si>
    <t>26¢</t>
  </si>
  <si>
    <t>7/1/22 through 12/31/22</t>
  </si>
  <si>
    <t>62.5¢</t>
  </si>
  <si>
    <t>65.5¢</t>
  </si>
  <si>
    <t>28¢</t>
  </si>
  <si>
    <t>67.0¢</t>
  </si>
  <si>
    <t>30¢</t>
  </si>
  <si>
    <t>Line 44a: Business Miles Driven</t>
  </si>
  <si>
    <r>
      <t>•</t>
    </r>
    <r>
      <rPr>
        <sz val="7"/>
        <color theme="1"/>
        <rFont val="Times New Roman"/>
        <family val="1"/>
      </rPr>
      <t xml:space="preserve">        </t>
    </r>
    <r>
      <rPr>
        <sz val="9"/>
        <color theme="1"/>
        <rFont val="Calibri"/>
        <family val="2"/>
        <scheme val="minor"/>
      </rPr>
      <t>Multiply the number of miles on Line 44a (or Line 30 of Form 4562) by the depreciation factor for the appropriate year. Add back the amount.</t>
    </r>
  </si>
  <si>
    <t>Part V – Other Expenses</t>
  </si>
  <si>
    <t>The borrower may list certain expenses here that are either noncash expenses or nonrecurring in nature.</t>
  </si>
  <si>
    <t>Look for the following items:</t>
  </si>
  <si>
    <t>Amortization</t>
  </si>
  <si>
    <t>Amortization is the write-off of initial costs incurred prior to the beginning of formal business operations.</t>
  </si>
  <si>
    <t>Borrowers can expense these one-time costs over a period of time.</t>
  </si>
  <si>
    <t>Casualty Loss</t>
  </si>
  <si>
    <t>Casualty loss is a one-time, extraordinary expense due to damage or destruction of property.</t>
  </si>
  <si>
    <t>Schedule D: Capital Gains and Losses</t>
  </si>
  <si>
    <t>Line 16: Capital Gains and Losses</t>
  </si>
  <si>
    <t>The borrower reports total gains and losses on Line 16 of Schedule D. Review the itemized list of short- and long-term gains and compare one year’s Schedule D to another’s to determine whether the income or loss is recurring or not.</t>
  </si>
  <si>
    <t>Capital Gains</t>
  </si>
  <si>
    <t>If using capital gains as qualifying income, refer to investor guidelines for documentation and calculation. Typically, a minimum of 2 years’ tax returns and evidence that the borrower will continue to acquire assets to generate capital gains is required.</t>
  </si>
  <si>
    <r>
      <t>•</t>
    </r>
    <r>
      <rPr>
        <sz val="7"/>
        <color theme="1"/>
        <rFont val="Times New Roman"/>
        <family val="1"/>
      </rPr>
      <t xml:space="preserve">        </t>
    </r>
    <r>
      <rPr>
        <sz val="9"/>
        <color theme="1"/>
        <rFont val="Calibri"/>
        <family val="2"/>
        <scheme val="minor"/>
      </rPr>
      <t>Add recurring capital gains</t>
    </r>
  </si>
  <si>
    <t>Capital Losses</t>
  </si>
  <si>
    <t>Treatment of capital losses varies among investors.</t>
  </si>
  <si>
    <r>
      <t>•</t>
    </r>
    <r>
      <rPr>
        <sz val="7"/>
        <color theme="1"/>
        <rFont val="Times New Roman"/>
        <family val="1"/>
      </rPr>
      <t xml:space="preserve">        </t>
    </r>
    <r>
      <rPr>
        <sz val="9"/>
        <color theme="1"/>
        <rFont val="Calibri"/>
        <family val="2"/>
        <scheme val="minor"/>
      </rPr>
      <t>Follow investor guidelines</t>
    </r>
  </si>
  <si>
    <r>
      <rPr>
        <b/>
        <sz val="9"/>
        <color theme="1"/>
        <rFont val="Calibri"/>
        <family val="2"/>
        <scheme val="minor"/>
      </rPr>
      <t>Note:</t>
    </r>
    <r>
      <rPr>
        <sz val="9"/>
        <color theme="1"/>
        <rFont val="Calibri"/>
        <family val="2"/>
        <scheme val="minor"/>
      </rPr>
      <t xml:space="preserve"> Don’t include pass-through income from the Schedule(s) K-1 that the borrower reported on Schedule D, Line 5 and Line 12.</t>
    </r>
  </si>
  <si>
    <t>Schedule E: Supplemental Income and Loss</t>
  </si>
  <si>
    <t>If your borrower earns royalty income, look for the following line items.</t>
  </si>
  <si>
    <t>Line 4: Royalties Received</t>
  </si>
  <si>
    <t>Royalties are compensation paid for the use of another’s property based on a percentage of profit or production. The “property” is typically copyrighted material or natural resources. If the borrower has listed royalty income, verify whether it’s ongoing and consistent before you use it as qualifying income.</t>
  </si>
  <si>
    <r>
      <t>•</t>
    </r>
    <r>
      <rPr>
        <sz val="7"/>
        <color theme="1"/>
        <rFont val="Times New Roman"/>
        <family val="1"/>
      </rPr>
      <t xml:space="preserve">        </t>
    </r>
    <r>
      <rPr>
        <sz val="9"/>
        <color theme="1"/>
        <rFont val="Calibri"/>
        <family val="2"/>
        <scheme val="minor"/>
      </rPr>
      <t>Add recurring royalty income/deduct loss</t>
    </r>
  </si>
  <si>
    <t>Line 20: Total Expenses</t>
  </si>
  <si>
    <r>
      <t>•</t>
    </r>
    <r>
      <rPr>
        <sz val="7"/>
        <color theme="1"/>
        <rFont val="Times New Roman"/>
        <family val="1"/>
      </rPr>
      <t xml:space="preserve">        </t>
    </r>
    <r>
      <rPr>
        <sz val="9"/>
        <color theme="1"/>
        <rFont val="Calibri"/>
        <family val="2"/>
        <scheme val="minor"/>
      </rPr>
      <t>Deduct royalty expenses</t>
    </r>
  </si>
  <si>
    <t>Line 18: Depreciation Expense or Depletion</t>
  </si>
  <si>
    <t>Depreciation is a noncash expense allocated over the useful life of a declared asset. Depletion, also a noncash expense, is the exhaustion of a natural resource over a given period of time.</t>
  </si>
  <si>
    <t>Schedule F: Profit or Loss From Farming</t>
  </si>
  <si>
    <t>Borrowers with small farming operations typically file Schedule F.</t>
  </si>
  <si>
    <t>Line 34: Net Farm Profit or (Loss)</t>
  </si>
  <si>
    <t>Lines 3-6: Non-Tax Portion Ongoing Co-op &amp; CCC Payments</t>
  </si>
  <si>
    <t>These lines represent sources of cash flow that may or may not be continuous and ongoing. Don’t include any of these items if they represent one-time occurrences. If you can document the income is likely to continue, include the nontaxable portion of this income in the borrower’s cash flow.</t>
  </si>
  <si>
    <r>
      <rPr>
        <b/>
        <sz val="9"/>
        <color theme="1"/>
        <rFont val="Calibri"/>
        <family val="2"/>
        <scheme val="minor"/>
      </rPr>
      <t>Note:</t>
    </r>
    <r>
      <rPr>
        <sz val="9"/>
        <color theme="1"/>
        <rFont val="Calibri"/>
        <family val="2"/>
        <scheme val="minor"/>
      </rPr>
      <t xml:space="preserve"> There may be rare instances where it would make sense to allow a nonrecurring item to remain in cash flow. Review these exceptions on a case-by-case basis.</t>
    </r>
  </si>
  <si>
    <r>
      <t>•</t>
    </r>
    <r>
      <rPr>
        <sz val="7"/>
        <color theme="1"/>
        <rFont val="Times New Roman"/>
        <family val="1"/>
      </rPr>
      <t xml:space="preserve">        </t>
    </r>
    <r>
      <rPr>
        <sz val="9"/>
        <color theme="1"/>
        <rFont val="Calibri"/>
        <family val="2"/>
        <scheme val="minor"/>
      </rPr>
      <t>Deduct income that is nonrecurring and not consistent (lines 3b, 4b, 5a, 5c, 6b, 6d); add back the nontaxable portion of recurring income (lines 3a minus 3b, 4a minus 4b, 5b minus 5c, 6a minus 6b)</t>
    </r>
  </si>
  <si>
    <t>Line  8: Other Income</t>
  </si>
  <si>
    <t>The borrower reports income not earned through farm operations.</t>
  </si>
  <si>
    <r>
      <t>•</t>
    </r>
    <r>
      <rPr>
        <sz val="7"/>
        <color theme="1"/>
        <rFont val="Times New Roman"/>
        <family val="1"/>
      </rPr>
      <t xml:space="preserve">        </t>
    </r>
    <r>
      <rPr>
        <sz val="9"/>
        <color theme="1"/>
        <rFont val="Calibri"/>
        <family val="2"/>
        <scheme val="minor"/>
      </rPr>
      <t>Deduct nonrecurring income/add nonrecurring loss</t>
    </r>
  </si>
  <si>
    <t>Line  14: Depreciation</t>
  </si>
  <si>
    <t>Line 32: Other Expenses</t>
  </si>
  <si>
    <t>The borrower reports amortization, business use of home, casualty loss and depletion here.</t>
  </si>
  <si>
    <r>
      <t>•</t>
    </r>
    <r>
      <rPr>
        <sz val="7"/>
        <color theme="1"/>
        <rFont val="Times New Roman"/>
        <family val="1"/>
      </rPr>
      <t xml:space="preserve">        </t>
    </r>
    <r>
      <rPr>
        <sz val="9"/>
        <color theme="1"/>
        <rFont val="Calibri"/>
        <family val="2"/>
        <scheme val="minor"/>
      </rPr>
      <t>Add back the amount of amortization, business use of home, casualty losses or depletion</t>
    </r>
  </si>
  <si>
    <t>Partnership Cash Flow (Form 1065)</t>
  </si>
  <si>
    <t>A partnership is an arrangement between 2 or more individuals, generally governed by a partnership agreement.</t>
  </si>
  <si>
    <t>Schedule K-1 (Form 1065)</t>
  </si>
  <si>
    <t>The partnership prepares Schedule K-1 (Form 1065) to inform the individual partners of their share of income (loss), deductions and credits.</t>
  </si>
  <si>
    <t>Line 1: Ordinary Business Income (Loss)</t>
  </si>
  <si>
    <t>This represents the partner’s allocated share of ordinary income or loss from the partnership. The partnership allocates portions of income, loss, deductions and credits earned by the business to its partners. Partners pay tax or take deductions on their personal returns for these “pass-through” items.</t>
  </si>
  <si>
    <t>Because partners pay tax on income earned by the partnership, they are able to take distributions and withdrawals free of income tax consequences.</t>
  </si>
  <si>
    <r>
      <t>•</t>
    </r>
    <r>
      <rPr>
        <sz val="7"/>
        <color theme="1"/>
        <rFont val="Times New Roman"/>
        <family val="1"/>
      </rPr>
      <t xml:space="preserve">        </t>
    </r>
    <r>
      <rPr>
        <sz val="9"/>
        <color theme="1"/>
        <rFont val="Calibri"/>
        <family val="2"/>
        <scheme val="minor"/>
      </rPr>
      <t>Add ordinary income only if the partnership has positive sales and earnings trends, AND:</t>
    </r>
  </si>
  <si>
    <r>
      <t>–</t>
    </r>
    <r>
      <rPr>
        <sz val="7"/>
        <color theme="1"/>
        <rFont val="Times New Roman"/>
        <family val="1"/>
      </rPr>
      <t xml:space="preserve">   </t>
    </r>
    <r>
      <rPr>
        <sz val="9"/>
        <color theme="1"/>
        <rFont val="Calibri"/>
        <family val="2"/>
        <scheme val="minor"/>
      </rPr>
      <t>Schedule K-1s reflect a history of the borrower receiving cash distributions consistent with ordinary income.</t>
    </r>
  </si>
  <si>
    <t xml:space="preserve"> (Refer to Line 19, Distributions, for Code A cash distributions); OR</t>
  </si>
  <si>
    <r>
      <t>–</t>
    </r>
    <r>
      <rPr>
        <sz val="7"/>
        <color theme="1"/>
        <rFont val="Times New Roman"/>
        <family val="1"/>
      </rPr>
      <t xml:space="preserve">   </t>
    </r>
    <r>
      <rPr>
        <sz val="9"/>
        <color theme="1"/>
        <rFont val="Calibri"/>
        <family val="2"/>
        <scheme val="minor"/>
      </rPr>
      <t>Schedule K-1s do not reflect a history of the borrower receiving cash distributions consistent with ordinary income:</t>
    </r>
  </si>
  <si>
    <r>
      <t>–</t>
    </r>
    <r>
      <rPr>
        <sz val="7"/>
        <color theme="1"/>
        <rFont val="Times New Roman"/>
        <family val="1"/>
      </rPr>
      <t xml:space="preserve">    </t>
    </r>
    <r>
      <rPr>
        <sz val="8"/>
        <color theme="1"/>
        <rFont val="Calibri"/>
        <family val="2"/>
        <scheme val="minor"/>
      </rPr>
      <t>But you can document adequate liquidity to support the withdrawal of earnings; OR</t>
    </r>
  </si>
  <si>
    <r>
      <t>–</t>
    </r>
    <r>
      <rPr>
        <sz val="7"/>
        <color theme="1"/>
        <rFont val="Times New Roman"/>
        <family val="1"/>
      </rPr>
      <t xml:space="preserve">    </t>
    </r>
    <r>
      <rPr>
        <sz val="8"/>
        <color theme="1"/>
        <rFont val="Calibri"/>
        <family val="2"/>
        <scheme val="minor"/>
      </rPr>
      <t>Limit the amount of qualifying income to the amount of distributions received</t>
    </r>
  </si>
  <si>
    <r>
      <t>•</t>
    </r>
    <r>
      <rPr>
        <sz val="7"/>
        <color theme="1"/>
        <rFont val="Times New Roman"/>
        <family val="1"/>
      </rPr>
      <t xml:space="preserve">        </t>
    </r>
    <r>
      <rPr>
        <sz val="9"/>
        <color theme="1"/>
        <rFont val="Calibri"/>
        <family val="2"/>
        <scheme val="minor"/>
      </rPr>
      <t>In general, deduct any loss from cash flow. Follow investor guidelines</t>
    </r>
  </si>
  <si>
    <t>Lines 2 and 3: Net Rental Real Estate Income (Loss)</t>
  </si>
  <si>
    <t>If the borrower has reported income or loss from rental real estate activity on this line, the Partnership Return will, in general, include Form 8825: Rental Real Estate Income and Expenses of a Partnership or an S Corporation.</t>
  </si>
  <si>
    <r>
      <t>•</t>
    </r>
    <r>
      <rPr>
        <sz val="7"/>
        <color theme="1"/>
        <rFont val="Times New Roman"/>
        <family val="1"/>
      </rPr>
      <t xml:space="preserve">        </t>
    </r>
    <r>
      <rPr>
        <sz val="9"/>
        <color theme="1"/>
        <rFont val="Calibri"/>
        <family val="2"/>
        <scheme val="minor"/>
      </rPr>
      <t>Add continuous and ongoing net rental real estate income if conditions from Line 1, Ordinary business income, are met</t>
    </r>
  </si>
  <si>
    <r>
      <t>•</t>
    </r>
    <r>
      <rPr>
        <sz val="7"/>
        <color theme="1"/>
        <rFont val="Times New Roman"/>
        <family val="1"/>
      </rPr>
      <t xml:space="preserve">        </t>
    </r>
    <r>
      <rPr>
        <sz val="9"/>
        <color theme="1"/>
        <rFont val="Calibri"/>
        <family val="2"/>
        <scheme val="minor"/>
      </rPr>
      <t>In general, deduct any loss. Follow investor guidelines</t>
    </r>
  </si>
  <si>
    <t>Line 4c: Total Guaranteed Payments</t>
  </si>
  <si>
    <t>This line displays total payments made to the partner for services rendered and/or for the use of capital. These payments are made without regard to the partnership’s profits and are subject to self-employment tax.</t>
  </si>
  <si>
    <t>Typically, document with 2 years’ tax returns. Follow investor guidelines.</t>
  </si>
  <si>
    <r>
      <t>•</t>
    </r>
    <r>
      <rPr>
        <sz val="7"/>
        <color theme="1"/>
        <rFont val="Times New Roman"/>
        <family val="1"/>
      </rPr>
      <t xml:space="preserve">        </t>
    </r>
    <r>
      <rPr>
        <sz val="9"/>
        <color theme="1"/>
        <rFont val="Calibri"/>
        <family val="2"/>
        <scheme val="minor"/>
      </rPr>
      <t>Add guaranteed payments</t>
    </r>
  </si>
  <si>
    <t>Form W-2, Box 5</t>
  </si>
  <si>
    <t>Identify W-2s that reflect wages paid to the borrower from the borrower’s business. However, before you include any W-2 income from the business, you must consider the financial health of it.</t>
  </si>
  <si>
    <t>In general, use Box 5 to locate wages from self-employment. However, in certain cases, after evaluating the source of income reported in Box 1, it may be appropriate to use the amount in Box 1. Follow investor  guidelines.</t>
  </si>
  <si>
    <r>
      <t>•</t>
    </r>
    <r>
      <rPr>
        <sz val="7"/>
        <color theme="1"/>
        <rFont val="Times New Roman"/>
        <family val="1"/>
      </rPr>
      <t xml:space="preserve">        </t>
    </r>
    <r>
      <rPr>
        <sz val="9"/>
        <color theme="1"/>
        <rFont val="Calibri"/>
        <family val="2"/>
        <scheme val="minor"/>
      </rPr>
      <t>Add self-employed wages</t>
    </r>
  </si>
  <si>
    <t>Form 1065: U.S. Return of Partnership Income</t>
  </si>
  <si>
    <t>Partnerships report profit or loss on Form 1065. The partnership itself does not pay tax. Partnership profit (loss) is passed to individual partners via Schedule K-1 (Form 1065). The partners pay tax on their proportionate share.</t>
  </si>
  <si>
    <t>As you analyze cash flow from Form 1065, remember to add/deduct only the borrower’s share of income/losses. The borrower’s ownership percentage is on Schedule K-1 (Form 1065).</t>
  </si>
  <si>
    <t>Using income from Form 1065 to qualify the borrower depends upon the viability of the business and the borrower’s ability  to  access funds.</t>
  </si>
  <si>
    <t>The first page of Form 1065 provides a picture of the business’s income and expenses at a given point in time and is basically an income statement.</t>
  </si>
  <si>
    <t>Line 4: Ordinary Income (Loss) from Other Partnerships, Estates, and Trusts</t>
  </si>
  <si>
    <t>Partnerships can be partners in other partnerships. Income earned by a partnership waterfalls to its partners.</t>
  </si>
  <si>
    <r>
      <t>•</t>
    </r>
    <r>
      <rPr>
        <sz val="7"/>
        <color theme="1"/>
        <rFont val="Times New Roman"/>
        <family val="1"/>
      </rPr>
      <t xml:space="preserve">        </t>
    </r>
    <r>
      <rPr>
        <sz val="9"/>
        <color theme="1"/>
        <rFont val="Calibri"/>
        <family val="2"/>
        <scheme val="minor"/>
      </rPr>
      <t>To avoid double-counting this income, deduct the income/add back the loss</t>
    </r>
  </si>
  <si>
    <t>Lines 5-7: Income from Other Miscellaneous Sources</t>
  </si>
  <si>
    <t>Analyze these lines to determine whether the income (loss) is stable and recurring.</t>
  </si>
  <si>
    <t>Line 16c: Depreciation</t>
  </si>
  <si>
    <t>Line 17: Depletion</t>
  </si>
  <si>
    <t>Line 21: Other Deductions</t>
  </si>
  <si>
    <t>Review the supporting statement for deductions for amortization and any one-time casualty losses.</t>
  </si>
  <si>
    <r>
      <t>•</t>
    </r>
    <r>
      <rPr>
        <sz val="7"/>
        <color theme="1"/>
        <rFont val="Times New Roman"/>
        <family val="1"/>
      </rPr>
      <t xml:space="preserve">        </t>
    </r>
    <r>
      <rPr>
        <sz val="9"/>
        <color theme="1"/>
        <rFont val="Calibri"/>
        <family val="2"/>
        <scheme val="minor"/>
      </rPr>
      <t>Add back amortization and/or casualty loss</t>
    </r>
  </si>
  <si>
    <t>Schedule L – Balance Sheets per Books</t>
  </si>
  <si>
    <t>This section of Form 1065 provides a picture of the business’s assets and liabilities and the owners’ equity at the beginning and the end of the tax year.</t>
  </si>
  <si>
    <r>
      <rPr>
        <b/>
        <sz val="9"/>
        <color theme="1"/>
        <rFont val="Calibri"/>
        <family val="2"/>
        <scheme val="minor"/>
      </rPr>
      <t>Note:</t>
    </r>
    <r>
      <rPr>
        <sz val="9"/>
        <color theme="1"/>
        <rFont val="Calibri"/>
        <family val="2"/>
        <scheme val="minor"/>
      </rPr>
      <t xml:space="preserve"> IRS guidelines do not require every business to complete Schedule L.</t>
    </r>
  </si>
  <si>
    <t>Schedule L, Line 16, Column D: Mortgages, Notes, Bonds Payable in Less Than 1 Year</t>
  </si>
  <si>
    <t>Business obligations that are payable in less than 1 year may have a negative impact on cash flow.</t>
  </si>
  <si>
    <r>
      <t>•</t>
    </r>
    <r>
      <rPr>
        <sz val="7"/>
        <color theme="1"/>
        <rFont val="Times New Roman"/>
        <family val="1"/>
      </rPr>
      <t xml:space="preserve">        </t>
    </r>
    <r>
      <rPr>
        <sz val="9"/>
        <color theme="1"/>
        <rFont val="Calibri"/>
        <family val="2"/>
        <scheme val="minor"/>
      </rPr>
      <t>In general, deduct the amount in Column D; however, if you determine these obligations have a “rollover” clause or there are ample liquid assets to cover these obligations, a deduction may not be necessary</t>
    </r>
  </si>
  <si>
    <t>Schedule M-1 – Reconciliation of Income (Loss) per Books With Income (Loss) per Return</t>
  </si>
  <si>
    <t>Line 4b: Travel and Entertainment</t>
  </si>
  <si>
    <t>Business-related expenses (travel, meals and entertainment) reported on Schedule M-1 have been excluded from taxable income.</t>
  </si>
  <si>
    <r>
      <t>•</t>
    </r>
    <r>
      <rPr>
        <sz val="7"/>
        <color theme="1"/>
        <rFont val="Times New Roman"/>
        <family val="1"/>
      </rPr>
      <t xml:space="preserve">        </t>
    </r>
    <r>
      <rPr>
        <sz val="9"/>
        <color theme="1"/>
        <rFont val="Calibri"/>
        <family val="2"/>
        <scheme val="minor"/>
      </rPr>
      <t>Deduct the amount on Line 4b, which reflects nondeductible expenses paid. Follow investor guidelines</t>
    </r>
  </si>
  <si>
    <t>S Corporation Cash Flow (Form 1120S)</t>
  </si>
  <si>
    <t>An S Corporation is a legal entity with a limited number of shareholders.</t>
  </si>
  <si>
    <t>Schedule K-1 (Form 1120S)</t>
  </si>
  <si>
    <t>S Corporations prepare Schedule K-1 (Form 1120S) to inform individual shareholders of their share of income (loss), deductions and credits.</t>
  </si>
  <si>
    <t>This represents the shareholder’s allocated share of ordinary income (loss) from the S Corporation. The business allocates S Corporation shareholders’ portions of income, loss, deductions and credits earned. Shareholders pay tax or take deductions on their personal returns for these “pass-through” items.</t>
  </si>
  <si>
    <t>Because shareholders pay tax on income earned by the S Corporation, they are able to take distributions and withdrawals free of income tax consequences.</t>
  </si>
  <si>
    <r>
      <t>•</t>
    </r>
    <r>
      <rPr>
        <sz val="7"/>
        <color theme="1"/>
        <rFont val="Times New Roman"/>
        <family val="1"/>
      </rPr>
      <t xml:space="preserve">        </t>
    </r>
    <r>
      <rPr>
        <sz val="9"/>
        <color theme="1"/>
        <rFont val="Calibri"/>
        <family val="2"/>
        <scheme val="minor"/>
      </rPr>
      <t>Add ordinary income only if the S Corporation has positive sales and earnings trends, AND:</t>
    </r>
  </si>
  <si>
    <t xml:space="preserve">    (Refer to Line 16, Items affecting shareholder basis, for Code D cash distributions); OR</t>
  </si>
  <si>
    <t>If the borrower has reported income or loss from net rental real estate activity on this line, the S Corporation Return will generally include Form 8825: Rental Real Estate Income and Expenses of a Partnership or an S Corporation.</t>
  </si>
  <si>
    <t>Form 1120S: U.S. Income Tax Return for an S Corporation</t>
  </si>
  <si>
    <t>S Corporations report profit or loss on Form 1120S. The S Corporation itself does not pay tax. S Corporation profit (loss) is passed to individual shareholders via Schedule K-1 (1120S). The shareholders pay tax on their proportionate share.</t>
  </si>
  <si>
    <t>As you analyze cash flow from Form 1120S, remember to add/deduct only the borrower’s share of income/losses. The borrower’s ownership percentage is on Schedule K-1 (Form 1120S).</t>
  </si>
  <si>
    <t>Using income from Form 1120S to qualify the borrower depends upon the viability of the business and the borrower’s ability  to  access funds.</t>
  </si>
  <si>
    <t>The first page of Form 1120S provides a picture of the business’s income and expenses at a given point in time and is basically an income statement.</t>
  </si>
  <si>
    <t>Lines 6 and 7: Income From Miscellaneous Sources</t>
  </si>
  <si>
    <t>Analyze these lines to determine whether the income is stable and recurring.</t>
  </si>
  <si>
    <t>Line  16: Depreciation</t>
  </si>
  <si>
    <t>Line 20: Other Deductions</t>
  </si>
  <si>
    <t>This section of Form 1120S provides a picture of the business’s assets and liabilities and the owners’ equity at the beginning and the end of the tax year.</t>
  </si>
  <si>
    <t>Line 17, Column D: Mortgages, Notes, Bonds Payable in Less Than 1  Year</t>
  </si>
  <si>
    <t>Business obligations payable in less than 1 year may have a negative impact on cash flow.</t>
  </si>
  <si>
    <t>Line 3b: Travel and Entertainment</t>
  </si>
  <si>
    <r>
      <t>•</t>
    </r>
    <r>
      <rPr>
        <sz val="7"/>
        <color theme="1"/>
        <rFont val="Times New Roman"/>
        <family val="1"/>
      </rPr>
      <t xml:space="preserve">        </t>
    </r>
    <r>
      <rPr>
        <sz val="9"/>
        <color theme="1"/>
        <rFont val="Calibri"/>
        <family val="2"/>
        <scheme val="minor"/>
      </rPr>
      <t>Deduct the amount on Line 3b, which reflects nondeductible expenses paid. Follow investor guidelines</t>
    </r>
  </si>
  <si>
    <t>Corporation Cash Flow (Form 1120)</t>
  </si>
  <si>
    <t>A corporation is a legal entity, separate and distinct from its shareholders.</t>
  </si>
  <si>
    <t>Form 1120: U.S. Corporation Income  Tax  Return</t>
  </si>
  <si>
    <t>Corporations report profit (loss) on Form 1120. They are taxed on their profits. Corporate profit (loss) is distributed to shareholders in the form of dividends.</t>
  </si>
  <si>
    <t>As you analyze cash flow from Form 1120, remember to add/ deduct only the borrower’s share of income/losses. The borrower’s ownership percentage is usually on Form 1125-E.</t>
  </si>
  <si>
    <t>Using income from the 1120 to qualify the borrower depends upon the viability of the business and the borrower’s ability to access funds.</t>
  </si>
  <si>
    <t>The first page of Form 1120 provides a picture of the business’s income and expenses at a given point in time and is basically an income statement.</t>
  </si>
  <si>
    <r>
      <rPr>
        <b/>
        <sz val="9"/>
        <color theme="1"/>
        <rFont val="Calibri"/>
        <family val="2"/>
        <scheme val="minor"/>
      </rPr>
      <t>Note:</t>
    </r>
    <r>
      <rPr>
        <sz val="9"/>
        <color theme="1"/>
        <rFont val="Calibri"/>
        <family val="2"/>
        <scheme val="minor"/>
      </rPr>
      <t xml:space="preserve"> In order for corporate earnings to be eligible as qualifying income, investors generally require that the borrower is a 100% owner of the business.</t>
    </r>
  </si>
  <si>
    <t>Line 30: Taxable Income</t>
  </si>
  <si>
    <t>The amount on this line represents the corporation’s income after deductions but before income tax. This is the starting point of the analysis.</t>
  </si>
  <si>
    <r>
      <t>•</t>
    </r>
    <r>
      <rPr>
        <sz val="7"/>
        <color theme="1"/>
        <rFont val="Times New Roman"/>
        <family val="1"/>
      </rPr>
      <t xml:space="preserve">        </t>
    </r>
    <r>
      <rPr>
        <sz val="9"/>
        <color theme="1"/>
        <rFont val="Calibri"/>
        <family val="2"/>
        <scheme val="minor"/>
      </rPr>
      <t>Add taxable income</t>
    </r>
  </si>
  <si>
    <t>Line 31: Total Tax</t>
  </si>
  <si>
    <t>Unlike partnerships and S Corporations, regular corporations pay income tax. Deduct taxes before determining cash flow.</t>
  </si>
  <si>
    <r>
      <t>•</t>
    </r>
    <r>
      <rPr>
        <sz val="7"/>
        <color theme="1"/>
        <rFont val="Times New Roman"/>
        <family val="1"/>
      </rPr>
      <t xml:space="preserve">        </t>
    </r>
    <r>
      <rPr>
        <sz val="9"/>
        <color theme="1"/>
        <rFont val="Calibri"/>
        <family val="2"/>
        <scheme val="minor"/>
      </rPr>
      <t>Deduct the tax liability</t>
    </r>
  </si>
  <si>
    <t>Lines 8 and 9: Capital and Net Gains</t>
  </si>
  <si>
    <t>Examine any capital and net gains (losses) listed on page 1 of Form 1120, details of which are reported on Schedule D and Form 4797.</t>
  </si>
  <si>
    <r>
      <t>•</t>
    </r>
    <r>
      <rPr>
        <sz val="7"/>
        <color theme="1"/>
        <rFont val="Times New Roman"/>
        <family val="1"/>
      </rPr>
      <t xml:space="preserve">        </t>
    </r>
    <r>
      <rPr>
        <sz val="9"/>
        <color theme="1"/>
        <rFont val="Calibri"/>
        <family val="2"/>
        <scheme val="minor"/>
      </rPr>
      <t>Deduct nonrecurring gains/add nonrecurring losses</t>
    </r>
  </si>
  <si>
    <t>Line 10: Other Income</t>
  </si>
  <si>
    <t>Analyze this income to determine whether it’s stable and recurring.</t>
  </si>
  <si>
    <t>Line 20: Depreciation</t>
  </si>
  <si>
    <t>Line 21: Depletion</t>
  </si>
  <si>
    <t>Line 26: Other Deductions</t>
  </si>
  <si>
    <t>Lines 29a and 29b: Net Operating Loss and Special Deductions</t>
  </si>
  <si>
    <t>When a corporation sustains a loss in one year, it has the ability to offset income earned in future years.</t>
  </si>
  <si>
    <t>In ensuing years, the corporation may include a previous year’s loss on its corporate tax return, even though it might not have experienced the loss that year.</t>
  </si>
  <si>
    <t>A corporation that receives dividend income may be able to take a deduction for a certain percentage of the amount it received. This deduction is a noncash expense.</t>
  </si>
  <si>
    <t>This section of Form 1120 provides a picture of the business’s assets and liabilities and the owners’ equity at the beginning and the end of the tax year.</t>
  </si>
  <si>
    <r>
      <rPr>
        <b/>
        <sz val="9"/>
        <color theme="1"/>
        <rFont val="Calibri"/>
        <family val="2"/>
        <scheme val="minor"/>
      </rPr>
      <t xml:space="preserve">Note: </t>
    </r>
    <r>
      <rPr>
        <sz val="9"/>
        <color theme="1"/>
        <rFont val="Calibri"/>
        <family val="2"/>
        <scheme val="minor"/>
      </rPr>
      <t>IRS guidelines do not require every business to complete Schedule L.</t>
    </r>
  </si>
  <si>
    <t>Line 17, Column D: Mortgages, Notes, Bonds Payable in Less Than 1 Year</t>
  </si>
  <si>
    <t>Schedule M-1 – Reconciliation of Income (Loss) per Books With Income per Return</t>
  </si>
  <si>
    <t>Line 5c: Travel and Entertainment</t>
  </si>
  <si>
    <r>
      <t>•</t>
    </r>
    <r>
      <rPr>
        <sz val="7"/>
        <color theme="1"/>
        <rFont val="Times New Roman"/>
        <family val="1"/>
      </rPr>
      <t xml:space="preserve">        </t>
    </r>
    <r>
      <rPr>
        <sz val="9"/>
        <color theme="1"/>
        <rFont val="Calibri"/>
        <family val="2"/>
        <scheme val="minor"/>
      </rPr>
      <t>Deduct the amount from Line 5c, which reflects nondeductible expenses paid. Follow investor guidelines</t>
    </r>
  </si>
  <si>
    <t>Schedule M-2 – Analysis of Unappropriated Retained Earnings per Books</t>
  </si>
  <si>
    <t>Line 5b: Stock</t>
  </si>
  <si>
    <t>Dividends paid to the borrower by the corporation as indicated on Schedule B of the 1040.</t>
  </si>
  <si>
    <r>
      <t>•</t>
    </r>
    <r>
      <rPr>
        <sz val="7"/>
        <color theme="1"/>
        <rFont val="Times New Roman"/>
        <family val="1"/>
      </rPr>
      <t xml:space="preserve">        </t>
    </r>
    <r>
      <rPr>
        <sz val="9"/>
        <color theme="1"/>
        <rFont val="Calibri"/>
        <family val="2"/>
        <scheme val="minor"/>
      </rPr>
      <t>Deduct dividends to avoid double-counting income from Schedule B</t>
    </r>
  </si>
  <si>
    <t>LKP_YEAR</t>
  </si>
  <si>
    <t>MILEAGE_RATE</t>
  </si>
  <si>
    <t>LKP_MONTHS</t>
  </si>
  <si>
    <t>LKP_YEAR_1</t>
  </si>
  <si>
    <t>LKP_YEAR_2</t>
  </si>
  <si>
    <t>LKP_YEAR_3</t>
  </si>
  <si>
    <t>YEAR_1</t>
  </si>
  <si>
    <t>YEAR_2</t>
  </si>
  <si>
    <t>YEAR_3</t>
  </si>
  <si>
    <t>LKP_YEAR_LIQUIDITY</t>
  </si>
  <si>
    <t>Messages:</t>
  </si>
  <si>
    <t>Please input the years at the top of the worksheet</t>
  </si>
  <si>
    <t>Click the + sign to the left to display an additional schedule</t>
  </si>
  <si>
    <t>Click the - sign to the left to hide an unused schedule</t>
  </si>
  <si>
    <t>Please enter an Annualization Date</t>
  </si>
  <si>
    <t>The first two columns must contain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</si>
</sst>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409]* #,##0.00_);_([$$-409]* \(#,##0.00\);_([$$-409]* &quot;-&quot;??_);_(@_)"/>
    <numFmt numFmtId="165" formatCode=";;;"/>
    <numFmt numFmtId="166" formatCode="_(&quot;$&quot;* #,##0_);_(&quot;$&quot;* \(#,##0\);_(&quot;$&quot;* &quot;-&quot;??_);_(@_)"/>
    <numFmt numFmtId="167" formatCode="_([$$-409]* #,##0.00_);[Red]_([$$-409]* \(#,##0.00\);_([$$-409]* &quot;-&quot;??_);_(@_)"/>
    <numFmt numFmtId="168" formatCode="_(* #,##0_);[Red]_(* \(#,##0\);_(* &quot;-&quot;??_);_(@_)"/>
    <numFmt numFmtId="169" formatCode="_(&quot;$&quot;* #,##0.00_);[Red]_(&quot;$&quot;* \(#,##0.00\);_(&quot;$&quot;* &quot;-&quot;??_);_(@_)"/>
    <numFmt numFmtId="170" formatCode="_(&quot;$&quot;* #,##0_);[Red]_(&quot;$&quot;* \(#,##0\);_(&quot;$&quot;* &quot;-&quot;??_);_(@_)"/>
    <numFmt numFmtId="171" formatCode="\+0%;[Red]\-0%"/>
  </numFmts>
  <fonts count="60" x14ac:knownFonts="1">
    <font>
      <sz val="11"/>
      <color theme="1"/>
      <name val="Calibri"/>
      <family val="2"/>
      <scheme val="minor"/>
    </font>
    <font>
      <b/>
      <sz val="11"/>
      <color theme="1"/>
      <name val="Calibri"/>
      <family val="2"/>
      <scheme val="minor"/>
    </font>
    <font>
      <b/>
      <sz val="26"/>
      <color rgb="FF0A3A5C"/>
      <name val="Calibri"/>
      <family val="2"/>
      <scheme val="minor"/>
    </font>
    <font>
      <sz val="18"/>
      <color theme="3"/>
      <name val="Calibri Light"/>
      <family val="2"/>
      <scheme val="major"/>
    </font>
    <font>
      <sz val="10"/>
      <color theme="1"/>
      <name val="Calibri"/>
      <family val="2"/>
      <scheme val="minor"/>
    </font>
    <font>
      <sz val="11"/>
      <color theme="0"/>
      <name val="Calibri"/>
      <family val="2"/>
      <scheme val="minor"/>
    </font>
    <font>
      <sz val="12"/>
      <color theme="0"/>
      <name val="Calibri"/>
      <family val="2"/>
      <scheme val="minor"/>
    </font>
    <font>
      <sz val="11"/>
      <color theme="1"/>
      <name val="Calibri"/>
      <family val="2"/>
      <scheme val="minor"/>
    </font>
    <font>
      <b/>
      <sz val="14"/>
      <color theme="1"/>
      <name val="Calibri"/>
      <family val="2"/>
      <scheme val="minor"/>
    </font>
    <font>
      <b/>
      <sz val="13"/>
      <color theme="1"/>
      <name val="Calibri"/>
      <family val="2"/>
      <scheme val="minor"/>
    </font>
    <font>
      <b/>
      <sz val="9"/>
      <color theme="1"/>
      <name val="Calibri"/>
      <family val="2"/>
      <scheme val="minor"/>
    </font>
    <font>
      <b/>
      <sz val="18"/>
      <name val="Calibri Light"/>
      <family val="2"/>
      <scheme val="major"/>
    </font>
    <font>
      <b/>
      <sz val="11"/>
      <color theme="9" tint="-0.249977111117893"/>
      <name val="Calibri"/>
      <family val="2"/>
      <scheme val="minor"/>
    </font>
    <font>
      <b/>
      <sz val="26"/>
      <name val="Calibri"/>
      <family val="2"/>
      <scheme val="minor"/>
    </font>
    <font>
      <b/>
      <sz val="11"/>
      <name val="Calibri"/>
      <family val="2"/>
      <scheme val="minor"/>
    </font>
    <font>
      <u/>
      <sz val="11"/>
      <color theme="10"/>
      <name val="Calibri"/>
      <family val="2"/>
      <scheme val="minor"/>
    </font>
    <font>
      <b/>
      <sz val="11"/>
      <color rgb="FF000000"/>
      <name val="Calibri"/>
      <family val="2"/>
      <scheme val="minor"/>
    </font>
    <font>
      <b/>
      <sz val="11"/>
      <color rgb="FF70AD47"/>
      <name val="Calibri"/>
      <family val="2"/>
      <scheme val="minor"/>
    </font>
    <font>
      <b/>
      <sz val="15"/>
      <color theme="3"/>
      <name val="Calibri"/>
      <family val="2"/>
      <scheme val="minor"/>
    </font>
    <font>
      <b/>
      <sz val="16"/>
      <color theme="1"/>
      <name val="Calibri"/>
      <family val="2"/>
      <scheme val="minor"/>
    </font>
    <font>
      <b/>
      <sz val="8"/>
      <color theme="1"/>
      <name val="Calibri"/>
      <family val="2"/>
      <scheme val="minor"/>
    </font>
    <font>
      <sz val="11"/>
      <name val="Calibri"/>
      <family val="2"/>
      <scheme val="minor"/>
    </font>
    <font>
      <b/>
      <sz val="12"/>
      <name val="Calibri"/>
      <family val="2"/>
      <scheme val="minor"/>
    </font>
    <font>
      <b/>
      <sz val="24"/>
      <name val="Calibri"/>
      <family val="2"/>
      <scheme val="minor"/>
    </font>
    <font>
      <b/>
      <sz val="11"/>
      <color theme="9"/>
      <name val="Calibri"/>
      <family val="2"/>
      <scheme val="minor"/>
    </font>
    <font>
      <b/>
      <sz val="11"/>
      <color theme="4"/>
      <name val="Calibri"/>
      <family val="2"/>
      <scheme val="minor"/>
    </font>
    <font>
      <sz val="9"/>
      <color indexed="81"/>
      <name val="Tahoma"/>
      <family val="2"/>
    </font>
    <font>
      <b/>
      <sz val="9"/>
      <color indexed="81"/>
      <name val="Tahoma"/>
      <family val="2"/>
    </font>
    <font>
      <b/>
      <sz val="11"/>
      <color theme="0"/>
      <name val="Calibri"/>
      <family val="2"/>
      <scheme val="minor"/>
    </font>
    <font>
      <b/>
      <sz val="28"/>
      <name val="Calibri"/>
      <family val="2"/>
      <scheme val="minor"/>
    </font>
    <font>
      <b/>
      <i/>
      <sz val="11"/>
      <color theme="1"/>
      <name val="Calibri"/>
      <family val="2"/>
      <scheme val="minor"/>
    </font>
    <font>
      <b/>
      <sz val="12"/>
      <color theme="0"/>
      <name val="Calibri"/>
      <family val="2"/>
      <scheme val="minor"/>
    </font>
    <font>
      <sz val="14"/>
      <color theme="1"/>
      <name val="Calibri"/>
      <family val="2"/>
      <scheme val="minor"/>
    </font>
    <font>
      <b/>
      <sz val="11.5"/>
      <color theme="1"/>
      <name val="Calibri"/>
      <family val="2"/>
      <scheme val="minor"/>
    </font>
    <font>
      <b/>
      <sz val="12"/>
      <color theme="1"/>
      <name val="Calibri"/>
      <family val="2"/>
      <scheme val="minor"/>
    </font>
    <font>
      <b/>
      <sz val="12"/>
      <color rgb="FF000000"/>
      <name val="Calibri"/>
      <family val="2"/>
      <scheme val="minor"/>
    </font>
    <font>
      <b/>
      <sz val="12"/>
      <color rgb="FF5B9BD5"/>
      <name val="Calibri"/>
      <family val="2"/>
      <scheme val="minor"/>
    </font>
    <font>
      <b/>
      <sz val="12"/>
      <color theme="4"/>
      <name val="Calibri"/>
      <family val="2"/>
      <scheme val="minor"/>
    </font>
    <font>
      <b/>
      <sz val="16"/>
      <name val="Calibri"/>
      <family val="2"/>
      <scheme val="minor"/>
    </font>
    <font>
      <b/>
      <sz val="28"/>
      <color rgb="FF0A3A5C"/>
      <name val="Calibri"/>
      <family val="2"/>
      <scheme val="minor"/>
    </font>
    <font>
      <sz val="11"/>
      <color rgb="FFFF0000"/>
      <name val="Calibri"/>
      <family val="2"/>
      <scheme val="minor"/>
    </font>
    <font>
      <b/>
      <sz val="11"/>
      <color rgb="FFFF0000"/>
      <name val="Calibri"/>
      <family val="2"/>
      <scheme val="minor"/>
    </font>
    <font>
      <sz val="11"/>
      <color theme="0" tint="-0.499984740745262"/>
      <name val="Calibri"/>
      <family val="2"/>
      <scheme val="minor"/>
    </font>
    <font>
      <sz val="10"/>
      <color rgb="FF0A3A5C"/>
      <name val="Calibri"/>
      <family val="2"/>
      <scheme val="minor"/>
    </font>
    <font>
      <sz val="20"/>
      <color rgb="FF00B2E3"/>
      <name val="Calibri"/>
      <family val="2"/>
      <scheme val="minor"/>
    </font>
    <font>
      <sz val="9"/>
      <color theme="1"/>
      <name val="Calibri"/>
      <family val="2"/>
      <scheme val="minor"/>
    </font>
    <font>
      <sz val="11.5"/>
      <color theme="1"/>
      <name val="Calibri"/>
      <family val="2"/>
      <scheme val="minor"/>
    </font>
    <font>
      <sz val="11"/>
      <color rgb="FF000000"/>
      <name val="Calibri"/>
      <family val="2"/>
      <scheme val="minor"/>
    </font>
    <font>
      <u/>
      <sz val="9"/>
      <color theme="1"/>
      <name val="Lucida Sans"/>
      <family val="2"/>
    </font>
    <font>
      <b/>
      <sz val="9"/>
      <color rgb="FF00B2E3"/>
      <name val="Arial Black"/>
      <family val="2"/>
    </font>
    <font>
      <sz val="7"/>
      <color theme="1"/>
      <name val="Times New Roman"/>
      <family val="1"/>
    </font>
    <font>
      <sz val="13"/>
      <color theme="1"/>
      <name val="Calibri"/>
      <family val="2"/>
      <scheme val="minor"/>
    </font>
    <font>
      <sz val="7"/>
      <color theme="1"/>
      <name val="Calibri"/>
      <family val="2"/>
      <scheme val="minor"/>
    </font>
    <font>
      <sz val="9"/>
      <color rgb="FF000000"/>
      <name val="Calibri"/>
      <family val="2"/>
      <scheme val="minor"/>
    </font>
    <font>
      <sz val="8.5"/>
      <color theme="1"/>
      <name val="Calibri"/>
      <family val="2"/>
      <scheme val="minor"/>
    </font>
    <font>
      <sz val="8"/>
      <color theme="1"/>
      <name val="Calibri"/>
      <family val="2"/>
      <scheme val="minor"/>
    </font>
    <font>
      <sz val="7.5"/>
      <color theme="1"/>
      <name val="Calibri"/>
      <family val="2"/>
      <scheme val="minor"/>
    </font>
    <font>
      <sz val="14.5"/>
      <color theme="1"/>
      <name val="Calibri"/>
      <family val="2"/>
      <scheme val="minor"/>
    </font>
    <font>
      <sz val="10"/>
      <color theme="1"/>
      <name val="Times New Roman"/>
      <family val="1"/>
    </font>
    <font>
      <sz val="11"/>
      <color rgb="FF00B2E3"/>
      <name val="Calibri"/>
      <family val="2"/>
      <scheme val="minor"/>
    </font>
  </fonts>
  <fills count="21">
    <fill>
      <patternFill patternType="none"/>
    </fill>
    <fill>
      <patternFill patternType="gray125"/>
    </fill>
    <fill>
      <patternFill patternType="solid">
        <fgColor theme="9" tint="0.59999389629810485"/>
        <bgColor indexed="64"/>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39997558519241921"/>
        <bgColor indexed="64"/>
      </patternFill>
    </fill>
    <fill>
      <patternFill patternType="lightDown"/>
    </fill>
    <fill>
      <gradientFill>
        <stop position="0">
          <color theme="0"/>
        </stop>
        <stop position="1">
          <color theme="0" tint="-0.1490218817712943"/>
        </stop>
      </gradientFill>
    </fill>
    <fill>
      <patternFill patternType="solid">
        <fgColor rgb="FFDDDDDD"/>
        <bgColor indexed="64"/>
      </patternFill>
    </fill>
    <fill>
      <patternFill patternType="solid">
        <fgColor rgb="FFC6E0B4"/>
        <bgColor indexed="64"/>
      </patternFill>
    </fill>
    <fill>
      <patternFill patternType="solid">
        <fgColor theme="0" tint="-4.9989318521683403E-2"/>
        <bgColor indexed="64"/>
      </patternFill>
    </fill>
    <fill>
      <patternFill patternType="solid">
        <fgColor rgb="FFE2E2E2"/>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B16FF4"/>
        <bgColor indexed="64"/>
      </patternFill>
    </fill>
    <fill>
      <patternFill patternType="solid">
        <fgColor rgb="FFB3C3FB"/>
        <bgColor indexed="64"/>
      </patternFill>
    </fill>
    <fill>
      <patternFill patternType="solid">
        <fgColor rgb="FFDEE5FF"/>
        <bgColor indexed="64"/>
      </patternFill>
    </fill>
    <fill>
      <patternFill patternType="solid">
        <fgColor rgb="FFB6DCE1"/>
        <bgColor indexed="64"/>
      </patternFill>
    </fill>
    <fill>
      <patternFill patternType="solid">
        <fgColor rgb="FFFFFF00"/>
        <bgColor indexed="64"/>
      </patternFill>
    </fill>
  </fills>
  <borders count="9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1454817346722"/>
      </top>
      <bottom style="thin">
        <color theme="9" tint="0.399914548173467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9" tint="0.39994506668294322"/>
      </top>
      <bottom style="thin">
        <color theme="9" tint="0.39994506668294322"/>
      </bottom>
      <diagonal/>
    </border>
    <border>
      <left/>
      <right/>
      <top style="thin">
        <color theme="9" tint="0.39991454817346722"/>
      </top>
      <bottom style="thin">
        <color theme="9" tint="0.39991454817346722"/>
      </bottom>
      <diagonal/>
    </border>
    <border>
      <left/>
      <right/>
      <top/>
      <bottom style="thick">
        <color theme="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bottom/>
      <diagonal/>
    </border>
    <border>
      <left/>
      <right/>
      <top/>
      <bottom style="thick">
        <color theme="9"/>
      </bottom>
      <diagonal/>
    </border>
    <border>
      <left/>
      <right/>
      <top style="thick">
        <color theme="9"/>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bottom style="thick">
        <color rgb="FF0070C0"/>
      </bottom>
      <diagonal/>
    </border>
    <border>
      <left/>
      <right/>
      <top style="thick">
        <color rgb="FF0070C0"/>
      </top>
      <bottom style="thick">
        <color rgb="FF0070C0"/>
      </bottom>
      <diagonal/>
    </border>
    <border>
      <left/>
      <right/>
      <top style="thick">
        <color rgb="FF0070C0"/>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right/>
      <top style="thin">
        <color theme="8"/>
      </top>
      <bottom style="thin">
        <color theme="8"/>
      </bottom>
      <diagonal/>
    </border>
    <border>
      <left style="thin">
        <color indexed="64"/>
      </left>
      <right style="thin">
        <color indexed="64"/>
      </right>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bottom style="thick">
        <color rgb="FFB16FF4"/>
      </bottom>
      <diagonal/>
    </border>
    <border>
      <left style="thick">
        <color rgb="FFB16FF4"/>
      </left>
      <right/>
      <top style="thick">
        <color rgb="FFB16FF4"/>
      </top>
      <bottom style="thick">
        <color rgb="FFB16FF4"/>
      </bottom>
      <diagonal/>
    </border>
    <border>
      <left/>
      <right/>
      <top style="thick">
        <color rgb="FFB16FF4"/>
      </top>
      <bottom style="thick">
        <color rgb="FFB16FF4"/>
      </bottom>
      <diagonal/>
    </border>
    <border>
      <left/>
      <right style="thick">
        <color rgb="FFB16FF4"/>
      </right>
      <top style="thick">
        <color rgb="FFB16FF4"/>
      </top>
      <bottom style="thick">
        <color rgb="FFB16FF4"/>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thick">
        <color rgb="FFB16FF4"/>
      </left>
      <right/>
      <top style="thick">
        <color rgb="FFB16FF4"/>
      </top>
      <bottom/>
      <diagonal/>
    </border>
    <border>
      <left/>
      <right/>
      <top style="thick">
        <color rgb="FFB16FF4"/>
      </top>
      <bottom/>
      <diagonal/>
    </border>
    <border>
      <left/>
      <right style="thick">
        <color rgb="FFB16FF4"/>
      </right>
      <top style="thick">
        <color rgb="FFB16FF4"/>
      </top>
      <bottom/>
      <diagonal/>
    </border>
    <border>
      <left style="thick">
        <color rgb="FFB16FF4"/>
      </left>
      <right/>
      <top/>
      <bottom style="thick">
        <color rgb="FFB16FF4"/>
      </bottom>
      <diagonal/>
    </border>
    <border>
      <left/>
      <right style="thick">
        <color rgb="FFB16FF4"/>
      </right>
      <top/>
      <bottom style="thick">
        <color rgb="FFB16FF4"/>
      </bottom>
      <diagonal/>
    </border>
    <border>
      <left style="thick">
        <color rgb="FFB16FF4"/>
      </left>
      <right/>
      <top/>
      <bottom/>
      <diagonal/>
    </border>
    <border>
      <left/>
      <right style="thick">
        <color rgb="FFB16FF4"/>
      </right>
      <top/>
      <bottom/>
      <diagonal/>
    </border>
    <border>
      <left style="thin">
        <color rgb="FFB16FF4"/>
      </left>
      <right/>
      <top style="thin">
        <color rgb="FFB16FF4"/>
      </top>
      <bottom/>
      <diagonal/>
    </border>
    <border>
      <left/>
      <right/>
      <top style="thin">
        <color rgb="FFB16FF4"/>
      </top>
      <bottom/>
      <diagonal/>
    </border>
    <border>
      <left/>
      <right style="thin">
        <color rgb="FFB16FF4"/>
      </right>
      <top style="thin">
        <color rgb="FFB16FF4"/>
      </top>
      <bottom/>
      <diagonal/>
    </border>
    <border>
      <left style="thin">
        <color rgb="FFB16FF4"/>
      </left>
      <right/>
      <top/>
      <bottom/>
      <diagonal/>
    </border>
    <border>
      <left/>
      <right style="thin">
        <color rgb="FFB16FF4"/>
      </right>
      <top/>
      <bottom/>
      <diagonal/>
    </border>
    <border>
      <left style="thin">
        <color rgb="FFB16FF4"/>
      </left>
      <right/>
      <top/>
      <bottom style="thin">
        <color rgb="FFB16FF4"/>
      </bottom>
      <diagonal/>
    </border>
    <border>
      <left/>
      <right/>
      <top/>
      <bottom style="thin">
        <color rgb="FFB16FF4"/>
      </bottom>
      <diagonal/>
    </border>
    <border>
      <left/>
      <right style="thin">
        <color rgb="FFB16FF4"/>
      </right>
      <top/>
      <bottom style="thin">
        <color rgb="FFB16FF4"/>
      </bottom>
      <diagonal/>
    </border>
    <border>
      <left/>
      <right/>
      <top style="thick">
        <color rgb="FFB16FF4"/>
      </top>
      <bottom style="thick">
        <color theme="0"/>
      </bottom>
      <diagonal/>
    </border>
    <border>
      <left/>
      <right/>
      <top style="thin">
        <color auto="1"/>
      </top>
      <bottom style="thin">
        <color theme="8"/>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right/>
      <top/>
      <bottom style="thick">
        <color rgb="FF003A5D"/>
      </bottom>
      <diagonal/>
    </border>
    <border>
      <left style="medium">
        <color rgb="FF000000"/>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s>
  <cellStyleXfs count="8">
    <xf numFmtId="0" fontId="0" fillId="0" borderId="0"/>
    <xf numFmtId="0" fontId="3" fillId="0" borderId="0" applyNumberFormat="0" applyFill="0" applyBorder="0" applyAlignment="0" applyProtection="0"/>
    <xf numFmtId="0" fontId="5" fillId="3" borderId="0" applyNumberFormat="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18" fillId="0" borderId="34" applyNumberFormat="0" applyFill="0" applyAlignment="0" applyProtection="0"/>
    <xf numFmtId="43" fontId="7" fillId="0" borderId="0" applyFont="0" applyFill="0" applyBorder="0" applyAlignment="0" applyProtection="0"/>
    <xf numFmtId="44" fontId="7" fillId="0" borderId="0" applyFont="0" applyFill="0" applyBorder="0" applyAlignment="0" applyProtection="0"/>
  </cellStyleXfs>
  <cellXfs count="364">
    <xf numFmtId="0" fontId="0" fillId="0" borderId="0" xfId="0"/>
    <xf numFmtId="0" fontId="2" fillId="0" borderId="0" xfId="0" applyFont="1"/>
    <xf numFmtId="0" fontId="0" fillId="0" borderId="0" xfId="0" applyAlignment="1">
      <alignment vertical="center"/>
    </xf>
    <xf numFmtId="0" fontId="1" fillId="0" borderId="0" xfId="0" applyFont="1"/>
    <xf numFmtId="0" fontId="0" fillId="0" borderId="0" xfId="0" applyAlignment="1">
      <alignment horizontal="left" vertical="center"/>
    </xf>
    <xf numFmtId="0" fontId="0" fillId="2" borderId="0" xfId="0" applyFill="1"/>
    <xf numFmtId="0" fontId="1" fillId="2" borderId="0" xfId="0" applyFont="1" applyFill="1"/>
    <xf numFmtId="0" fontId="1" fillId="2" borderId="10" xfId="0" applyFont="1" applyFill="1" applyBorder="1" applyAlignment="1">
      <alignment horizontal="center" vertical="center"/>
    </xf>
    <xf numFmtId="0" fontId="0" fillId="2" borderId="12"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6" xfId="0" applyBorder="1"/>
    <xf numFmtId="0" fontId="0" fillId="0" borderId="17" xfId="0" applyBorder="1"/>
    <xf numFmtId="0" fontId="1" fillId="0" borderId="16" xfId="0" applyFont="1" applyBorder="1"/>
    <xf numFmtId="0" fontId="1" fillId="0" borderId="0" xfId="0" applyFont="1" applyAlignment="1">
      <alignment vertical="center"/>
    </xf>
    <xf numFmtId="0" fontId="0" fillId="0" borderId="18" xfId="0" applyBorder="1"/>
    <xf numFmtId="0" fontId="0" fillId="0" borderId="19" xfId="0" applyBorder="1"/>
    <xf numFmtId="0" fontId="0" fillId="0" borderId="20" xfId="0" applyBorder="1"/>
    <xf numFmtId="0" fontId="0" fillId="0" borderId="12" xfId="0" applyBorder="1"/>
    <xf numFmtId="0" fontId="0" fillId="0" borderId="14" xfId="0" applyBorder="1"/>
    <xf numFmtId="0" fontId="0" fillId="0" borderId="15" xfId="0" applyBorder="1"/>
    <xf numFmtId="0" fontId="1" fillId="0" borderId="0" xfId="0" quotePrefix="1" applyFont="1" applyAlignment="1">
      <alignment horizontal="right" vertical="center"/>
    </xf>
    <xf numFmtId="0" fontId="1" fillId="0" borderId="0" xfId="0" quotePrefix="1" applyFont="1" applyAlignment="1">
      <alignment vertical="center"/>
    </xf>
    <xf numFmtId="164" fontId="0" fillId="0" borderId="22" xfId="0" applyNumberFormat="1" applyBorder="1" applyAlignment="1">
      <alignment horizontal="left" vertical="center"/>
    </xf>
    <xf numFmtId="164" fontId="0" fillId="0" borderId="0" xfId="0" applyNumberFormat="1" applyAlignment="1">
      <alignment horizontal="left" vertical="center"/>
    </xf>
    <xf numFmtId="0" fontId="1" fillId="2" borderId="2" xfId="0" applyFont="1" applyFill="1" applyBorder="1" applyAlignment="1">
      <alignment horizontal="center" vertical="center"/>
    </xf>
    <xf numFmtId="0" fontId="0" fillId="2" borderId="2" xfId="0" applyFill="1" applyBorder="1" applyAlignment="1">
      <alignment vertical="center"/>
    </xf>
    <xf numFmtId="0" fontId="0" fillId="2" borderId="2" xfId="0" applyFill="1" applyBorder="1"/>
    <xf numFmtId="0" fontId="0" fillId="0" borderId="10" xfId="0" applyBorder="1"/>
    <xf numFmtId="0" fontId="1" fillId="2" borderId="10" xfId="0" applyFont="1" applyFill="1" applyBorder="1" applyAlignment="1">
      <alignment vertical="center"/>
    </xf>
    <xf numFmtId="0" fontId="0" fillId="5" borderId="0" xfId="0" applyFill="1" applyAlignment="1">
      <alignment vertical="center"/>
    </xf>
    <xf numFmtId="0" fontId="4" fillId="0" borderId="0" xfId="0" applyFont="1" applyAlignment="1">
      <alignment vertical="center"/>
    </xf>
    <xf numFmtId="0" fontId="1" fillId="0" borderId="0" xfId="0" applyFont="1" applyAlignment="1">
      <alignment horizontal="left" vertical="center" indent="1"/>
    </xf>
    <xf numFmtId="0" fontId="0" fillId="0" borderId="22" xfId="0" applyBorder="1"/>
    <xf numFmtId="0" fontId="6" fillId="0" borderId="0" xfId="2" applyFont="1" applyFill="1" applyAlignment="1" applyProtection="1">
      <alignment horizontal="left" vertical="top" wrapText="1"/>
    </xf>
    <xf numFmtId="0" fontId="1" fillId="2" borderId="0" xfId="0" applyFont="1" applyFill="1" applyAlignment="1">
      <alignment vertical="center"/>
    </xf>
    <xf numFmtId="0" fontId="1" fillId="2" borderId="0" xfId="0" applyFont="1" applyFill="1" applyAlignment="1">
      <alignment horizontal="center" vertical="center"/>
    </xf>
    <xf numFmtId="0" fontId="0" fillId="2" borderId="24" xfId="0" applyFill="1" applyBorder="1" applyAlignment="1">
      <alignment horizontal="center" vertical="center"/>
    </xf>
    <xf numFmtId="0" fontId="0" fillId="0" borderId="29" xfId="0" applyBorder="1" applyAlignment="1">
      <alignment vertical="center"/>
    </xf>
    <xf numFmtId="0" fontId="0" fillId="6" borderId="1" xfId="0" applyFill="1" applyBorder="1"/>
    <xf numFmtId="0" fontId="0" fillId="6" borderId="2" xfId="0" applyFill="1" applyBorder="1"/>
    <xf numFmtId="0" fontId="0" fillId="6" borderId="3" xfId="0" applyFill="1" applyBorder="1"/>
    <xf numFmtId="0" fontId="0" fillId="0" borderId="30" xfId="0" applyBorder="1" applyAlignment="1">
      <alignment vertical="center"/>
    </xf>
    <xf numFmtId="0" fontId="1" fillId="0" borderId="5" xfId="0" applyFont="1" applyBorder="1" applyAlignment="1">
      <alignment vertical="center"/>
    </xf>
    <xf numFmtId="0" fontId="0" fillId="0" borderId="5" xfId="0" applyBorder="1" applyAlignment="1">
      <alignment vertical="center"/>
    </xf>
    <xf numFmtId="0" fontId="0" fillId="0" borderId="31" xfId="0" applyBorder="1" applyAlignment="1">
      <alignment vertical="center"/>
    </xf>
    <xf numFmtId="0" fontId="0" fillId="0" borderId="6" xfId="0" applyBorder="1" applyAlignment="1">
      <alignment horizontal="left" vertical="center"/>
    </xf>
    <xf numFmtId="0" fontId="0" fillId="0" borderId="8" xfId="0" applyBorder="1"/>
    <xf numFmtId="0" fontId="0" fillId="0" borderId="4" xfId="0" applyBorder="1"/>
    <xf numFmtId="0" fontId="0" fillId="0" borderId="9" xfId="0" applyBorder="1"/>
    <xf numFmtId="9" fontId="0" fillId="4" borderId="0" xfId="3" applyFont="1" applyFill="1" applyBorder="1" applyAlignment="1" applyProtection="1">
      <alignment horizontal="right" vertical="center"/>
      <protection locked="0"/>
    </xf>
    <xf numFmtId="0" fontId="0" fillId="4" borderId="26" xfId="0" applyFill="1" applyBorder="1" applyAlignment="1" applyProtection="1">
      <alignment horizontal="center" vertical="center"/>
      <protection locked="0"/>
    </xf>
    <xf numFmtId="0" fontId="0" fillId="0" borderId="0" xfId="0" applyAlignment="1">
      <alignment horizontal="center" vertical="center"/>
    </xf>
    <xf numFmtId="0" fontId="5" fillId="0" borderId="7" xfId="0" quotePrefix="1" applyFont="1" applyBorder="1" applyAlignment="1">
      <alignment horizontal="left" vertical="center"/>
    </xf>
    <xf numFmtId="0" fontId="5" fillId="0" borderId="0" xfId="0" quotePrefix="1" applyFont="1" applyAlignment="1">
      <alignment horizontal="left" vertical="center"/>
    </xf>
    <xf numFmtId="0" fontId="0" fillId="8" borderId="27" xfId="0" applyFill="1" applyBorder="1" applyAlignment="1">
      <alignment horizontal="center" vertical="center"/>
    </xf>
    <xf numFmtId="0" fontId="0" fillId="8" borderId="33" xfId="0" applyFill="1" applyBorder="1" applyAlignment="1">
      <alignment vertical="center"/>
    </xf>
    <xf numFmtId="0" fontId="11" fillId="5" borderId="0" xfId="2" applyFont="1" applyFill="1" applyAlignment="1" applyProtection="1">
      <alignment vertical="center"/>
    </xf>
    <xf numFmtId="0" fontId="12" fillId="0" borderId="0" xfId="0" applyFont="1"/>
    <xf numFmtId="0" fontId="14" fillId="0" borderId="0" xfId="0" applyFont="1" applyAlignment="1">
      <alignment vertical="center"/>
    </xf>
    <xf numFmtId="0" fontId="0" fillId="9" borderId="0" xfId="0" applyFill="1" applyAlignment="1">
      <alignment vertical="center" wrapText="1"/>
    </xf>
    <xf numFmtId="0" fontId="1" fillId="0" borderId="5" xfId="0" applyFont="1" applyBorder="1" applyAlignment="1">
      <alignment horizontal="right" vertical="center"/>
    </xf>
    <xf numFmtId="0" fontId="1" fillId="2" borderId="21" xfId="0" applyFont="1" applyFill="1" applyBorder="1" applyAlignment="1">
      <alignment horizontal="left" vertical="center" indent="1"/>
    </xf>
    <xf numFmtId="0" fontId="16" fillId="0" borderId="0" xfId="4" applyFont="1" applyBorder="1" applyAlignment="1" applyProtection="1">
      <alignment vertical="center"/>
    </xf>
    <xf numFmtId="0" fontId="16" fillId="0" borderId="0" xfId="4" quotePrefix="1" applyFont="1" applyBorder="1" applyAlignment="1" applyProtection="1">
      <alignment vertical="center"/>
    </xf>
    <xf numFmtId="0" fontId="16" fillId="0" borderId="16" xfId="4" applyFont="1" applyBorder="1" applyAlignment="1" applyProtection="1">
      <alignment horizontal="left" vertical="center" indent="1"/>
    </xf>
    <xf numFmtId="0" fontId="16" fillId="0" borderId="16" xfId="4" quotePrefix="1" applyFont="1" applyBorder="1" applyAlignment="1" applyProtection="1">
      <alignment horizontal="left" vertical="center" indent="1"/>
    </xf>
    <xf numFmtId="14" fontId="1" fillId="4" borderId="4" xfId="0" applyNumberFormat="1" applyFont="1" applyFill="1" applyBorder="1" applyAlignment="1" applyProtection="1">
      <alignment horizontal="center" vertical="center"/>
      <protection locked="0"/>
    </xf>
    <xf numFmtId="14" fontId="1" fillId="4" borderId="5" xfId="0" applyNumberFormat="1" applyFont="1" applyFill="1" applyBorder="1" applyAlignment="1" applyProtection="1">
      <alignment horizontal="center" vertical="center"/>
      <protection locked="0"/>
    </xf>
    <xf numFmtId="0" fontId="1" fillId="0" borderId="0" xfId="0" applyFont="1" applyAlignment="1">
      <alignment horizontal="right" vertical="center"/>
    </xf>
    <xf numFmtId="0" fontId="1" fillId="0" borderId="0" xfId="0" applyFont="1" applyAlignment="1">
      <alignment horizontal="right" vertical="center" indent="1"/>
    </xf>
    <xf numFmtId="0" fontId="1" fillId="2" borderId="12" xfId="0" applyFont="1" applyFill="1" applyBorder="1" applyAlignment="1">
      <alignment vertical="center"/>
    </xf>
    <xf numFmtId="0" fontId="1" fillId="0" borderId="0" xfId="0" applyFont="1" applyAlignment="1">
      <alignment horizontal="center" vertical="center"/>
    </xf>
    <xf numFmtId="0" fontId="11" fillId="2" borderId="0" xfId="2" applyFont="1" applyFill="1" applyAlignment="1" applyProtection="1">
      <alignment horizontal="left" vertical="center" indent="1"/>
    </xf>
    <xf numFmtId="0" fontId="11" fillId="2" borderId="0" xfId="2" applyFont="1" applyFill="1" applyAlignment="1" applyProtection="1">
      <alignment vertical="center"/>
    </xf>
    <xf numFmtId="0" fontId="14" fillId="0" borderId="0" xfId="0" applyFont="1" applyAlignment="1">
      <alignment horizontal="right" vertical="center"/>
    </xf>
    <xf numFmtId="0" fontId="0" fillId="2" borderId="0" xfId="0" applyFill="1" applyAlignment="1">
      <alignment vertical="center"/>
    </xf>
    <xf numFmtId="0" fontId="5" fillId="0" borderId="0" xfId="0" quotePrefix="1" applyFont="1" applyAlignment="1">
      <alignment vertical="center"/>
    </xf>
    <xf numFmtId="0" fontId="5" fillId="0" borderId="0" xfId="0" quotePrefix="1" applyFont="1"/>
    <xf numFmtId="0" fontId="1" fillId="10" borderId="0" xfId="0" applyFont="1" applyFill="1" applyAlignment="1">
      <alignment horizontal="center" vertical="center"/>
    </xf>
    <xf numFmtId="49" fontId="1" fillId="4" borderId="0" xfId="0" quotePrefix="1" applyNumberFormat="1" applyFont="1" applyFill="1" applyAlignment="1" applyProtection="1">
      <alignment horizontal="center" vertical="center"/>
      <protection locked="0"/>
    </xf>
    <xf numFmtId="49" fontId="0" fillId="4" borderId="0" xfId="0" quotePrefix="1" applyNumberFormat="1" applyFill="1" applyAlignment="1" applyProtection="1">
      <alignment horizontal="left" vertical="center" indent="1"/>
      <protection locked="0"/>
    </xf>
    <xf numFmtId="14" fontId="1" fillId="4" borderId="35" xfId="0" applyNumberFormat="1"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1" fillId="2" borderId="0" xfId="0" applyFont="1" applyFill="1" applyAlignment="1">
      <alignment horizontal="right" vertical="center"/>
    </xf>
    <xf numFmtId="0" fontId="21" fillId="2" borderId="0" xfId="0" applyFont="1" applyFill="1" applyAlignment="1">
      <alignment vertical="center"/>
    </xf>
    <xf numFmtId="0" fontId="11" fillId="2" borderId="0" xfId="1" applyFont="1" applyFill="1" applyAlignment="1" applyProtection="1">
      <alignment vertical="center"/>
    </xf>
    <xf numFmtId="0" fontId="1" fillId="2" borderId="0" xfId="0" quotePrefix="1" applyFont="1" applyFill="1" applyAlignment="1">
      <alignment horizontal="left" vertical="center" indent="1"/>
    </xf>
    <xf numFmtId="0" fontId="1" fillId="2" borderId="0" xfId="0" quotePrefix="1" applyFont="1" applyFill="1" applyAlignment="1">
      <alignment horizontal="right" vertical="center" indent="1"/>
    </xf>
    <xf numFmtId="0" fontId="1" fillId="2" borderId="39" xfId="0" applyFont="1" applyFill="1" applyBorder="1"/>
    <xf numFmtId="0" fontId="13" fillId="2" borderId="40" xfId="5" applyFont="1" applyFill="1" applyBorder="1" applyProtection="1"/>
    <xf numFmtId="0" fontId="18" fillId="2" borderId="40" xfId="5" applyFill="1" applyBorder="1" applyProtection="1"/>
    <xf numFmtId="0" fontId="18" fillId="2" borderId="40" xfId="5" applyFill="1" applyBorder="1" applyAlignment="1" applyProtection="1">
      <alignment horizontal="center"/>
    </xf>
    <xf numFmtId="0" fontId="0" fillId="2" borderId="41" xfId="0" applyFill="1" applyBorder="1"/>
    <xf numFmtId="0" fontId="1" fillId="2" borderId="0" xfId="0" quotePrefix="1" applyFont="1" applyFill="1" applyAlignment="1">
      <alignment horizontal="left" vertical="center"/>
    </xf>
    <xf numFmtId="0" fontId="23" fillId="2" borderId="40" xfId="0" applyFont="1" applyFill="1" applyBorder="1" applyAlignment="1">
      <alignment vertical="center"/>
    </xf>
    <xf numFmtId="0" fontId="13" fillId="2" borderId="40" xfId="5" applyFont="1" applyFill="1" applyBorder="1" applyAlignment="1" applyProtection="1">
      <alignment horizontal="left" vertical="center" indent="1"/>
    </xf>
    <xf numFmtId="0" fontId="18" fillId="2" borderId="40" xfId="5" applyFill="1" applyBorder="1" applyAlignment="1" applyProtection="1">
      <alignment vertical="center"/>
    </xf>
    <xf numFmtId="0" fontId="1" fillId="0" borderId="0" xfId="0" applyFont="1" applyAlignment="1">
      <alignment horizontal="left" vertical="center" indent="3"/>
    </xf>
    <xf numFmtId="0" fontId="1" fillId="0" borderId="13" xfId="0" quotePrefix="1" applyFont="1" applyBorder="1" applyAlignment="1">
      <alignment horizontal="center" vertical="center"/>
    </xf>
    <xf numFmtId="0" fontId="1" fillId="2" borderId="2" xfId="0" applyFont="1" applyFill="1" applyBorder="1" applyAlignment="1">
      <alignment horizontal="right" vertical="center" indent="1"/>
    </xf>
    <xf numFmtId="0" fontId="1" fillId="2" borderId="42" xfId="0" applyFont="1" applyFill="1" applyBorder="1" applyAlignment="1">
      <alignment horizontal="right" vertical="center" indent="1"/>
    </xf>
    <xf numFmtId="0" fontId="0" fillId="2" borderId="43" xfId="0" applyFill="1" applyBorder="1"/>
    <xf numFmtId="0" fontId="14" fillId="0" borderId="0" xfId="0" applyFont="1" applyAlignment="1">
      <alignment horizontal="left" vertical="center" indent="1"/>
    </xf>
    <xf numFmtId="0" fontId="0" fillId="0" borderId="33" xfId="0" applyBorder="1" applyAlignment="1">
      <alignment vertical="center"/>
    </xf>
    <xf numFmtId="0" fontId="2" fillId="0" borderId="0" xfId="0" applyFont="1" applyProtection="1">
      <protection locked="0"/>
    </xf>
    <xf numFmtId="0" fontId="0" fillId="0" borderId="0" xfId="0" applyAlignment="1" applyProtection="1">
      <alignment vertical="center"/>
      <protection locked="0"/>
    </xf>
    <xf numFmtId="0" fontId="0" fillId="0" borderId="0" xfId="0" applyProtection="1">
      <protection locked="0"/>
    </xf>
    <xf numFmtId="0" fontId="0" fillId="0" borderId="0" xfId="0" applyAlignment="1" applyProtection="1">
      <alignment horizontal="left" vertical="center"/>
      <protection locked="0"/>
    </xf>
    <xf numFmtId="0" fontId="29" fillId="0" borderId="44" xfId="0" quotePrefix="1" applyFont="1" applyBorder="1"/>
    <xf numFmtId="0" fontId="29" fillId="0" borderId="44" xfId="0" applyFont="1" applyBorder="1"/>
    <xf numFmtId="0" fontId="2" fillId="0" borderId="44" xfId="0" applyFont="1" applyBorder="1"/>
    <xf numFmtId="0" fontId="2" fillId="0" borderId="44" xfId="0" applyFont="1" applyBorder="1" applyAlignment="1">
      <alignment horizontal="center"/>
    </xf>
    <xf numFmtId="0" fontId="0" fillId="0" borderId="45" xfId="0" applyBorder="1"/>
    <xf numFmtId="0" fontId="14" fillId="13" borderId="49" xfId="0" applyFont="1" applyFill="1" applyBorder="1" applyAlignment="1" applyProtection="1">
      <alignment horizontal="left" vertical="center" indent="1"/>
      <protection locked="0"/>
    </xf>
    <xf numFmtId="0" fontId="28" fillId="12" borderId="47" xfId="0" applyFont="1" applyFill="1" applyBorder="1" applyAlignment="1">
      <alignment horizontal="right" vertical="center" indent="1"/>
    </xf>
    <xf numFmtId="0" fontId="28" fillId="12" borderId="47" xfId="0" applyFont="1" applyFill="1" applyBorder="1" applyAlignment="1">
      <alignment vertical="center"/>
    </xf>
    <xf numFmtId="0" fontId="28" fillId="12" borderId="50" xfId="0" applyFont="1" applyFill="1" applyBorder="1" applyAlignment="1">
      <alignment horizontal="right" vertical="center"/>
    </xf>
    <xf numFmtId="14" fontId="14" fillId="13" borderId="50" xfId="0" applyNumberFormat="1" applyFont="1" applyFill="1" applyBorder="1" applyAlignment="1" applyProtection="1">
      <alignment horizontal="left" vertical="center" indent="1"/>
      <protection locked="0"/>
    </xf>
    <xf numFmtId="0" fontId="32" fillId="8" borderId="1" xfId="0" applyFont="1" applyFill="1" applyBorder="1" applyAlignment="1">
      <alignment horizontal="left" vertical="center" indent="1"/>
    </xf>
    <xf numFmtId="0" fontId="1" fillId="8" borderId="1" xfId="0" applyFont="1" applyFill="1" applyBorder="1" applyAlignment="1">
      <alignment vertical="center"/>
    </xf>
    <xf numFmtId="0" fontId="1" fillId="8" borderId="2" xfId="0" applyFont="1" applyFill="1" applyBorder="1" applyAlignment="1">
      <alignment vertical="center"/>
    </xf>
    <xf numFmtId="0" fontId="33" fillId="8" borderId="2" xfId="0" applyFont="1" applyFill="1" applyBorder="1" applyAlignment="1">
      <alignment vertical="center"/>
    </xf>
    <xf numFmtId="0" fontId="1" fillId="8" borderId="2" xfId="0" applyFont="1" applyFill="1" applyBorder="1" applyAlignment="1">
      <alignment horizontal="right" vertical="center"/>
    </xf>
    <xf numFmtId="0" fontId="34" fillId="14" borderId="2" xfId="0" applyFont="1" applyFill="1" applyBorder="1" applyAlignment="1" applyProtection="1">
      <alignment horizontal="center" vertical="center"/>
      <protection locked="0"/>
    </xf>
    <xf numFmtId="0" fontId="0" fillId="8" borderId="2" xfId="0" applyFill="1" applyBorder="1" applyAlignment="1">
      <alignment vertical="center"/>
    </xf>
    <xf numFmtId="0" fontId="0" fillId="8" borderId="3" xfId="0" applyFill="1" applyBorder="1" applyAlignment="1">
      <alignment vertical="center"/>
    </xf>
    <xf numFmtId="0" fontId="32" fillId="15" borderId="8" xfId="0" applyFont="1" applyFill="1" applyBorder="1" applyAlignment="1">
      <alignment horizontal="left" vertical="center" indent="1"/>
    </xf>
    <xf numFmtId="0" fontId="1" fillId="15" borderId="0" xfId="0" applyFont="1" applyFill="1" applyAlignment="1">
      <alignment vertical="center"/>
    </xf>
    <xf numFmtId="0" fontId="1" fillId="15" borderId="0" xfId="0" applyFont="1" applyFill="1" applyAlignment="1">
      <alignment horizontal="right" vertical="center"/>
    </xf>
    <xf numFmtId="0" fontId="0" fillId="15" borderId="0" xfId="0" applyFill="1" applyAlignment="1">
      <alignment vertical="center"/>
    </xf>
    <xf numFmtId="0" fontId="0" fillId="15" borderId="7" xfId="0" applyFill="1" applyBorder="1" applyAlignment="1">
      <alignment vertical="center"/>
    </xf>
    <xf numFmtId="0" fontId="0" fillId="8" borderId="51" xfId="0" applyFill="1" applyBorder="1" applyAlignment="1">
      <alignment horizontal="center" vertical="center"/>
    </xf>
    <xf numFmtId="0" fontId="34" fillId="0" borderId="0" xfId="0" applyFont="1" applyAlignment="1">
      <alignment horizontal="left" vertical="center" indent="1"/>
    </xf>
    <xf numFmtId="0" fontId="0" fillId="0" borderId="7" xfId="0" applyBorder="1" applyAlignment="1">
      <alignment vertical="center"/>
    </xf>
    <xf numFmtId="0" fontId="0" fillId="0" borderId="6" xfId="0" applyBorder="1" applyAlignment="1">
      <alignment vertical="center"/>
    </xf>
    <xf numFmtId="0" fontId="0" fillId="8" borderId="24" xfId="0" applyFill="1" applyBorder="1" applyAlignment="1">
      <alignment horizontal="center" vertical="center"/>
    </xf>
    <xf numFmtId="0" fontId="34" fillId="0" borderId="0" xfId="0" applyFont="1" applyAlignment="1">
      <alignment vertical="center"/>
    </xf>
    <xf numFmtId="0" fontId="34" fillId="0" borderId="8" xfId="0" applyFont="1" applyBorder="1" applyAlignment="1">
      <alignment horizontal="left" vertical="center" indent="1"/>
    </xf>
    <xf numFmtId="0" fontId="34" fillId="0" borderId="4" xfId="0" applyFont="1" applyBorder="1" applyAlignment="1">
      <alignment horizontal="center" vertical="center"/>
    </xf>
    <xf numFmtId="0" fontId="34" fillId="0" borderId="4" xfId="0" applyFont="1"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34" fillId="8" borderId="2" xfId="0" applyFont="1" applyFill="1" applyBorder="1" applyAlignment="1">
      <alignment horizontal="center" vertical="center"/>
    </xf>
    <xf numFmtId="0" fontId="22" fillId="8" borderId="2" xfId="0" applyFont="1" applyFill="1" applyBorder="1" applyAlignment="1">
      <alignment horizontal="center" vertical="center"/>
    </xf>
    <xf numFmtId="0" fontId="1" fillId="15" borderId="0" xfId="0" applyFont="1" applyFill="1" applyAlignment="1">
      <alignment horizontal="center" vertical="center"/>
    </xf>
    <xf numFmtId="0" fontId="14" fillId="15" borderId="0" xfId="0" applyFont="1" applyFill="1" applyAlignment="1">
      <alignment horizontal="center" vertical="center"/>
    </xf>
    <xf numFmtId="4" fontId="38" fillId="0" borderId="4" xfId="0" applyNumberFormat="1" applyFont="1" applyBorder="1" applyAlignment="1">
      <alignment horizontal="center" vertical="center"/>
    </xf>
    <xf numFmtId="0" fontId="21" fillId="0" borderId="0" xfId="0" applyFont="1" applyAlignment="1">
      <alignment vertical="center"/>
    </xf>
    <xf numFmtId="0" fontId="39" fillId="0" borderId="63" xfId="0" quotePrefix="1" applyFont="1" applyBorder="1"/>
    <xf numFmtId="0" fontId="39" fillId="0" borderId="63" xfId="0" applyFont="1" applyBorder="1"/>
    <xf numFmtId="0" fontId="2" fillId="0" borderId="63" xfId="0" applyFont="1" applyBorder="1"/>
    <xf numFmtId="0" fontId="2" fillId="0" borderId="63" xfId="0" applyFont="1" applyBorder="1" applyAlignment="1">
      <alignment horizontal="center"/>
    </xf>
    <xf numFmtId="0" fontId="0" fillId="16" borderId="64" xfId="0" applyFill="1" applyBorder="1" applyAlignment="1">
      <alignment vertical="center"/>
    </xf>
    <xf numFmtId="0" fontId="28" fillId="16" borderId="65" xfId="0" applyFont="1" applyFill="1" applyBorder="1" applyAlignment="1">
      <alignment horizontal="left" vertical="center" indent="1"/>
    </xf>
    <xf numFmtId="0" fontId="14" fillId="16" borderId="65" xfId="0" applyFont="1" applyFill="1" applyBorder="1" applyAlignment="1">
      <alignment vertical="center"/>
    </xf>
    <xf numFmtId="0" fontId="1" fillId="16" borderId="66" xfId="0" applyFont="1" applyFill="1" applyBorder="1" applyAlignment="1">
      <alignment vertical="center"/>
    </xf>
    <xf numFmtId="0" fontId="28" fillId="16" borderId="65" xfId="0" applyFont="1" applyFill="1" applyBorder="1" applyAlignment="1">
      <alignment horizontal="right" vertical="center" indent="1"/>
    </xf>
    <xf numFmtId="0" fontId="1" fillId="0" borderId="0" xfId="0" quotePrefix="1" applyFont="1" applyAlignment="1">
      <alignment horizontal="left" vertical="center"/>
    </xf>
    <xf numFmtId="0" fontId="1" fillId="0" borderId="0" xfId="0" applyFont="1" applyAlignment="1">
      <alignment horizontal="left" vertical="center"/>
    </xf>
    <xf numFmtId="166" fontId="1" fillId="0" borderId="0" xfId="0" applyNumberFormat="1" applyFont="1" applyAlignment="1">
      <alignment vertical="center"/>
    </xf>
    <xf numFmtId="0" fontId="0" fillId="0" borderId="70" xfId="0" applyBorder="1" applyAlignment="1">
      <alignment vertical="center"/>
    </xf>
    <xf numFmtId="0" fontId="1" fillId="0" borderId="71" xfId="0" quotePrefix="1" applyFont="1" applyBorder="1" applyAlignment="1">
      <alignment horizontal="left" vertical="center"/>
    </xf>
    <xf numFmtId="0" fontId="1" fillId="0" borderId="71" xfId="0" applyFont="1" applyBorder="1" applyAlignment="1">
      <alignment horizontal="left" vertical="center"/>
    </xf>
    <xf numFmtId="0" fontId="1" fillId="0" borderId="71"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1" fillId="0" borderId="63" xfId="0" quotePrefix="1" applyFont="1" applyBorder="1" applyAlignment="1">
      <alignment horizontal="left" vertical="center"/>
    </xf>
    <xf numFmtId="0" fontId="1" fillId="0" borderId="63" xfId="0" applyFont="1" applyBorder="1" applyAlignment="1">
      <alignment horizontal="left" vertical="center"/>
    </xf>
    <xf numFmtId="0" fontId="1" fillId="0" borderId="63" xfId="0" applyFont="1" applyBorder="1" applyAlignment="1">
      <alignment vertical="center"/>
    </xf>
    <xf numFmtId="0" fontId="0" fillId="0" borderId="6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 fillId="0" borderId="30" xfId="0" applyFont="1" applyBorder="1" applyAlignment="1">
      <alignment vertical="center"/>
    </xf>
    <xf numFmtId="0" fontId="21" fillId="0" borderId="6" xfId="0" quotePrefix="1" applyFont="1" applyBorder="1" applyAlignment="1">
      <alignment vertical="center"/>
    </xf>
    <xf numFmtId="0" fontId="21" fillId="0" borderId="7" xfId="0" quotePrefix="1" applyFont="1" applyBorder="1" applyAlignment="1">
      <alignment vertical="center"/>
    </xf>
    <xf numFmtId="0" fontId="0" fillId="0" borderId="0" xfId="0" quotePrefix="1"/>
    <xf numFmtId="0" fontId="41" fillId="0" borderId="0" xfId="0" applyFont="1"/>
    <xf numFmtId="164" fontId="40" fillId="4" borderId="4" xfId="0" applyNumberFormat="1" applyFont="1" applyFill="1" applyBorder="1" applyAlignment="1" applyProtection="1">
      <alignment horizontal="left" vertical="center"/>
      <protection locked="0"/>
    </xf>
    <xf numFmtId="44" fontId="40" fillId="4" borderId="4" xfId="0" applyNumberFormat="1" applyFont="1" applyFill="1" applyBorder="1" applyAlignment="1" applyProtection="1">
      <alignment horizontal="left" vertical="center"/>
      <protection locked="0"/>
    </xf>
    <xf numFmtId="167" fontId="0" fillId="4" borderId="4" xfId="0" applyNumberFormat="1" applyFill="1" applyBorder="1" applyAlignment="1" applyProtection="1">
      <alignment horizontal="left" vertical="center"/>
      <protection locked="0"/>
    </xf>
    <xf numFmtId="167" fontId="0" fillId="4" borderId="5" xfId="0" applyNumberFormat="1" applyFill="1" applyBorder="1" applyAlignment="1" applyProtection="1">
      <alignment horizontal="left" vertical="center"/>
      <protection locked="0"/>
    </xf>
    <xf numFmtId="167" fontId="0" fillId="4" borderId="2" xfId="0" applyNumberFormat="1" applyFill="1" applyBorder="1" applyAlignment="1" applyProtection="1">
      <alignment horizontal="left" vertical="center"/>
      <protection locked="0"/>
    </xf>
    <xf numFmtId="167" fontId="40" fillId="4" borderId="4" xfId="0" applyNumberFormat="1" applyFont="1" applyFill="1" applyBorder="1" applyAlignment="1" applyProtection="1">
      <alignment horizontal="left" vertical="center"/>
      <protection locked="0"/>
    </xf>
    <xf numFmtId="167" fontId="0" fillId="4" borderId="0" xfId="0" applyNumberFormat="1" applyFill="1" applyAlignment="1" applyProtection="1">
      <alignment horizontal="left" vertical="center"/>
      <protection locked="0"/>
    </xf>
    <xf numFmtId="168" fontId="0" fillId="4" borderId="13" xfId="6" applyNumberFormat="1" applyFont="1" applyFill="1" applyBorder="1" applyAlignment="1" applyProtection="1">
      <alignment horizontal="right" vertical="center" indent="1"/>
      <protection locked="0"/>
    </xf>
    <xf numFmtId="169" fontId="0" fillId="4" borderId="4" xfId="0" applyNumberFormat="1" applyFill="1" applyBorder="1" applyAlignment="1" applyProtection="1">
      <alignment horizontal="left" vertical="center"/>
      <protection locked="0"/>
    </xf>
    <xf numFmtId="169" fontId="0" fillId="4" borderId="0" xfId="0" applyNumberFormat="1" applyFill="1" applyAlignment="1" applyProtection="1">
      <alignment horizontal="left" vertical="center"/>
      <protection locked="0"/>
    </xf>
    <xf numFmtId="164" fontId="40" fillId="4" borderId="0" xfId="0" applyNumberFormat="1" applyFont="1" applyFill="1" applyAlignment="1" applyProtection="1">
      <alignment horizontal="left" vertical="center"/>
      <protection locked="0"/>
    </xf>
    <xf numFmtId="164" fontId="40" fillId="4" borderId="5" xfId="0" applyNumberFormat="1" applyFont="1" applyFill="1" applyBorder="1" applyAlignment="1" applyProtection="1">
      <alignment horizontal="left" vertical="center"/>
      <protection locked="0"/>
    </xf>
    <xf numFmtId="167" fontId="21" fillId="14" borderId="52" xfId="0" applyNumberFormat="1" applyFont="1" applyFill="1" applyBorder="1" applyAlignment="1" applyProtection="1">
      <alignment horizontal="left" vertical="center"/>
      <protection locked="0"/>
    </xf>
    <xf numFmtId="167" fontId="21" fillId="14" borderId="53" xfId="0" applyNumberFormat="1" applyFont="1" applyFill="1" applyBorder="1" applyAlignment="1" applyProtection="1">
      <alignment horizontal="left" vertical="center"/>
      <protection locked="0"/>
    </xf>
    <xf numFmtId="0" fontId="42" fillId="0" borderId="0" xfId="0" applyFont="1" applyAlignment="1">
      <alignment vertical="center"/>
    </xf>
    <xf numFmtId="0" fontId="28" fillId="16" borderId="65" xfId="0" applyFont="1" applyFill="1" applyBorder="1" applyAlignment="1">
      <alignment vertical="center"/>
    </xf>
    <xf numFmtId="0" fontId="41" fillId="0" borderId="0" xfId="0" applyFont="1" applyAlignment="1">
      <alignment vertical="center"/>
    </xf>
    <xf numFmtId="0" fontId="43" fillId="0" borderId="0" xfId="0" applyFont="1"/>
    <xf numFmtId="170" fontId="0" fillId="0" borderId="0" xfId="0" applyNumberFormat="1" applyAlignment="1">
      <alignment vertical="center"/>
    </xf>
    <xf numFmtId="43" fontId="0" fillId="0" borderId="0" xfId="6" applyFont="1" applyAlignment="1">
      <alignment vertical="center"/>
    </xf>
    <xf numFmtId="166" fontId="0" fillId="0" borderId="0" xfId="7" applyNumberFormat="1" applyFont="1" applyFill="1" applyAlignment="1">
      <alignment vertical="center"/>
    </xf>
    <xf numFmtId="0" fontId="45" fillId="0" borderId="0" xfId="0" applyFont="1" applyAlignment="1">
      <alignment vertical="center"/>
    </xf>
    <xf numFmtId="0" fontId="46"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5" fillId="0" borderId="0" xfId="0" applyFont="1" applyAlignment="1">
      <alignment horizontal="left" vertical="center" indent="3"/>
    </xf>
    <xf numFmtId="0" fontId="44"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45" fillId="0" borderId="88" xfId="0" applyFont="1" applyBorder="1" applyAlignment="1">
      <alignment horizontal="center" vertical="center" wrapText="1"/>
    </xf>
    <xf numFmtId="0" fontId="45" fillId="0" borderId="87" xfId="0" applyFont="1" applyBorder="1" applyAlignment="1">
      <alignment horizontal="center" vertical="center" wrapText="1"/>
    </xf>
    <xf numFmtId="0" fontId="7" fillId="0" borderId="0" xfId="0" applyFont="1" applyAlignment="1">
      <alignment vertical="center"/>
    </xf>
    <xf numFmtId="0" fontId="54" fillId="0" borderId="0" xfId="0" applyFont="1" applyAlignment="1">
      <alignment vertical="center"/>
    </xf>
    <xf numFmtId="0" fontId="45" fillId="0" borderId="0" xfId="0" applyFont="1" applyAlignment="1">
      <alignment horizontal="left" vertical="center" indent="6"/>
    </xf>
    <xf numFmtId="0" fontId="55" fillId="0" borderId="0" xfId="0" applyFont="1" applyAlignment="1">
      <alignment horizontal="left" vertical="center" indent="8"/>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23" fillId="0" borderId="90" xfId="0" quotePrefix="1" applyFont="1" applyBorder="1"/>
    <xf numFmtId="0" fontId="29" fillId="0" borderId="90" xfId="0" quotePrefix="1" applyFont="1" applyBorder="1"/>
    <xf numFmtId="0" fontId="29" fillId="0" borderId="90" xfId="0" applyFont="1" applyBorder="1"/>
    <xf numFmtId="0" fontId="2" fillId="0" borderId="90" xfId="0" applyFont="1" applyBorder="1"/>
    <xf numFmtId="0" fontId="59" fillId="0" borderId="0" xfId="0" applyFont="1" applyAlignment="1">
      <alignment horizontal="right"/>
    </xf>
    <xf numFmtId="0" fontId="47" fillId="20" borderId="0" xfId="0" applyFont="1" applyFill="1" applyAlignment="1">
      <alignment vertical="center"/>
    </xf>
    <xf numFmtId="0" fontId="53" fillId="19" borderId="87" xfId="0" applyFont="1" applyFill="1" applyBorder="1" applyAlignment="1">
      <alignment horizontal="center" vertical="center" wrapText="1"/>
    </xf>
    <xf numFmtId="0" fontId="0" fillId="20" borderId="0" xfId="0" applyFill="1"/>
    <xf numFmtId="0" fontId="10" fillId="0" borderId="0" xfId="0" applyFont="1" applyAlignment="1">
      <alignment vertical="center"/>
    </xf>
    <xf numFmtId="0" fontId="45" fillId="0" borderId="0" xfId="0" applyFont="1" applyAlignment="1">
      <alignment horizontal="left" vertical="top" indent="6"/>
    </xf>
    <xf numFmtId="0" fontId="45" fillId="0" borderId="0" xfId="0" applyFont="1" applyAlignment="1">
      <alignment horizontal="left" vertical="top" indent="7"/>
    </xf>
    <xf numFmtId="0" fontId="1" fillId="0" borderId="93" xfId="0" quotePrefix="1" applyFont="1" applyBorder="1" applyAlignment="1">
      <alignment horizontal="center" vertical="center"/>
    </xf>
    <xf numFmtId="169" fontId="0" fillId="0" borderId="28" xfId="0" applyNumberFormat="1" applyBorder="1" applyAlignment="1">
      <alignment vertical="center"/>
    </xf>
    <xf numFmtId="169" fontId="0" fillId="8" borderId="27" xfId="0" applyNumberFormat="1" applyFill="1" applyBorder="1" applyAlignment="1">
      <alignment vertical="center"/>
    </xf>
    <xf numFmtId="169" fontId="1" fillId="0" borderId="0" xfId="0" applyNumberFormat="1" applyFont="1"/>
    <xf numFmtId="169" fontId="1" fillId="0" borderId="13" xfId="0" applyNumberFormat="1" applyFont="1" applyBorder="1" applyAlignment="1">
      <alignment vertical="center"/>
    </xf>
    <xf numFmtId="10" fontId="0" fillId="4" borderId="4" xfId="3" applyNumberFormat="1" applyFont="1" applyFill="1" applyBorder="1" applyAlignment="1" applyProtection="1">
      <alignment horizontal="right" vertical="center"/>
      <protection locked="0"/>
    </xf>
    <xf numFmtId="10" fontId="0" fillId="4" borderId="0" xfId="3" applyNumberFormat="1" applyFont="1" applyFill="1" applyBorder="1" applyAlignment="1" applyProtection="1">
      <alignment horizontal="right" vertical="center"/>
      <protection locked="0"/>
    </xf>
    <xf numFmtId="0" fontId="0" fillId="0" borderId="0" xfId="0" quotePrefix="1" applyAlignment="1">
      <alignment vertical="center"/>
    </xf>
    <xf numFmtId="170" fontId="1" fillId="0" borderId="71" xfId="0" applyNumberFormat="1" applyFont="1" applyBorder="1" applyAlignment="1">
      <alignment horizontal="left" vertical="center" indent="12"/>
    </xf>
    <xf numFmtId="165" fontId="0" fillId="0" borderId="0" xfId="0" applyNumberFormat="1" applyAlignment="1" applyProtection="1">
      <alignment vertical="center"/>
      <protection locked="0"/>
    </xf>
    <xf numFmtId="169" fontId="1" fillId="0" borderId="0" xfId="0" applyNumberFormat="1" applyFont="1" applyAlignment="1">
      <alignment vertical="center"/>
    </xf>
    <xf numFmtId="0" fontId="14" fillId="0" borderId="0" xfId="0" applyFont="1"/>
    <xf numFmtId="169" fontId="21" fillId="0" borderId="0" xfId="0" applyNumberFormat="1" applyFont="1" applyAlignment="1">
      <alignment horizontal="left" vertical="center"/>
    </xf>
    <xf numFmtId="169" fontId="21" fillId="0" borderId="4" xfId="0" applyNumberFormat="1" applyFont="1" applyBorder="1" applyAlignment="1">
      <alignment horizontal="left" vertical="center"/>
    </xf>
    <xf numFmtId="0" fontId="45" fillId="0" borderId="97" xfId="0" applyFont="1" applyBorder="1" applyAlignment="1">
      <alignment horizontal="center" vertical="center" wrapText="1"/>
    </xf>
    <xf numFmtId="0" fontId="0" fillId="0" borderId="0" xfId="0" applyAlignment="1">
      <alignment wrapText="1"/>
    </xf>
    <xf numFmtId="0" fontId="1" fillId="0" borderId="0" xfId="0" applyFont="1" applyAlignment="1">
      <alignment horizontal="left" vertical="center" indent="1"/>
    </xf>
    <xf numFmtId="0" fontId="1" fillId="4" borderId="10" xfId="0" applyFont="1" applyFill="1" applyBorder="1" applyAlignment="1" applyProtection="1">
      <alignment horizontal="left" vertical="center" indent="1"/>
      <protection locked="0"/>
    </xf>
    <xf numFmtId="0" fontId="1" fillId="2" borderId="21" xfId="0" applyFont="1" applyFill="1" applyBorder="1" applyAlignment="1">
      <alignment horizontal="left" vertical="center" indent="1"/>
    </xf>
    <xf numFmtId="0" fontId="1" fillId="2" borderId="10" xfId="0" applyFont="1" applyFill="1" applyBorder="1" applyAlignment="1">
      <alignment horizontal="left" vertical="center" indent="1"/>
    </xf>
    <xf numFmtId="0" fontId="1" fillId="0" borderId="0" xfId="0" applyFont="1" applyAlignment="1">
      <alignment horizontal="left" vertical="center" indent="3"/>
    </xf>
    <xf numFmtId="0" fontId="1" fillId="2" borderId="0" xfId="0" applyFont="1" applyFill="1" applyAlignment="1">
      <alignment horizontal="right" vertical="center" indent="1"/>
    </xf>
    <xf numFmtId="0" fontId="1" fillId="4" borderId="36" xfId="0" applyFont="1" applyFill="1" applyBorder="1" applyAlignment="1" applyProtection="1">
      <alignment horizontal="left" vertical="center" indent="1"/>
      <protection locked="0"/>
    </xf>
    <xf numFmtId="0" fontId="1" fillId="4" borderId="37" xfId="0" applyFont="1" applyFill="1" applyBorder="1" applyAlignment="1" applyProtection="1">
      <alignment horizontal="left" vertical="center" indent="1"/>
      <protection locked="0"/>
    </xf>
    <xf numFmtId="0" fontId="1" fillId="4" borderId="38" xfId="0" applyFont="1" applyFill="1" applyBorder="1" applyAlignment="1" applyProtection="1">
      <alignment horizontal="left" vertical="center" indent="1"/>
      <protection locked="0"/>
    </xf>
    <xf numFmtId="0" fontId="0" fillId="4" borderId="2" xfId="0" applyFill="1" applyBorder="1" applyAlignment="1" applyProtection="1">
      <alignment horizontal="left" vertical="center" indent="1"/>
      <protection locked="0"/>
    </xf>
    <xf numFmtId="0" fontId="1" fillId="2" borderId="41" xfId="0" applyFont="1" applyFill="1" applyBorder="1" applyAlignment="1">
      <alignment horizontal="left" vertical="center" wrapText="1" indent="1"/>
    </xf>
    <xf numFmtId="0" fontId="0" fillId="2" borderId="41" xfId="0" applyFill="1" applyBorder="1" applyAlignment="1">
      <alignment horizontal="left" vertical="center" wrapText="1" indent="1"/>
    </xf>
    <xf numFmtId="0" fontId="0" fillId="4" borderId="23" xfId="0" applyFill="1" applyBorder="1" applyAlignment="1" applyProtection="1">
      <alignment horizontal="left" vertical="center" indent="1"/>
      <protection locked="0"/>
    </xf>
    <xf numFmtId="0" fontId="22" fillId="2" borderId="0" xfId="2" quotePrefix="1" applyFont="1" applyFill="1" applyAlignment="1" applyProtection="1">
      <alignment horizontal="left" vertical="top" wrapText="1"/>
    </xf>
    <xf numFmtId="0" fontId="22" fillId="2" borderId="0" xfId="2" applyFont="1" applyFill="1" applyAlignment="1" applyProtection="1">
      <alignment horizontal="left" vertical="top" wrapText="1"/>
    </xf>
    <xf numFmtId="0" fontId="9" fillId="2" borderId="0" xfId="0" applyFont="1" applyFill="1" applyAlignment="1">
      <alignment horizontal="left" vertical="center" indent="1"/>
    </xf>
    <xf numFmtId="0" fontId="8" fillId="2" borderId="4" xfId="0" applyFont="1" applyFill="1" applyBorder="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0" fillId="0" borderId="27" xfId="0" applyBorder="1" applyAlignment="1">
      <alignment horizontal="left" vertical="center" indent="1"/>
    </xf>
    <xf numFmtId="169" fontId="0" fillId="0" borderId="25" xfId="0" applyNumberFormat="1" applyBorder="1" applyAlignment="1">
      <alignment horizontal="left" vertical="center" indent="1"/>
    </xf>
    <xf numFmtId="0" fontId="0" fillId="0" borderId="26" xfId="0" applyBorder="1" applyAlignment="1">
      <alignment horizontal="center" vertical="center"/>
    </xf>
    <xf numFmtId="0" fontId="0" fillId="8" borderId="32" xfId="0" applyFill="1" applyBorder="1" applyAlignment="1">
      <alignment horizontal="left" vertical="center" indent="1"/>
    </xf>
    <xf numFmtId="0" fontId="0" fillId="8" borderId="27" xfId="0" applyFill="1" applyBorder="1" applyAlignment="1">
      <alignment horizontal="left" vertical="center" indent="1"/>
    </xf>
    <xf numFmtId="169" fontId="0" fillId="8" borderId="27" xfId="0" applyNumberFormat="1" applyFill="1" applyBorder="1" applyAlignment="1">
      <alignment horizontal="left" vertical="center" indent="1"/>
    </xf>
    <xf numFmtId="0" fontId="0" fillId="8" borderId="27" xfId="0" applyFill="1" applyBorder="1" applyAlignment="1">
      <alignment horizontal="center" vertical="center"/>
    </xf>
    <xf numFmtId="0" fontId="0" fillId="8" borderId="28" xfId="0" applyFill="1" applyBorder="1" applyAlignment="1">
      <alignment horizontal="center" vertical="center"/>
    </xf>
    <xf numFmtId="0" fontId="1" fillId="7" borderId="1" xfId="0" applyFont="1" applyFill="1" applyBorder="1" applyAlignment="1">
      <alignment horizontal="left" vertical="center" wrapText="1" indent="1"/>
    </xf>
    <xf numFmtId="0" fontId="1" fillId="7" borderId="2" xfId="0" applyFont="1" applyFill="1" applyBorder="1" applyAlignment="1">
      <alignment horizontal="left" vertical="center" wrapText="1" indent="1"/>
    </xf>
    <xf numFmtId="169" fontId="1" fillId="0" borderId="2" xfId="0" applyNumberFormat="1" applyFont="1" applyBorder="1" applyAlignment="1">
      <alignment horizontal="left" vertical="center" indent="1"/>
    </xf>
    <xf numFmtId="0" fontId="0" fillId="4" borderId="30" xfId="0" quotePrefix="1" applyFill="1" applyBorder="1" applyAlignment="1" applyProtection="1">
      <alignment horizontal="left" vertical="top" wrapText="1" indent="1"/>
      <protection locked="0"/>
    </xf>
    <xf numFmtId="0" fontId="0" fillId="4" borderId="5" xfId="0" quotePrefix="1" applyFill="1" applyBorder="1" applyAlignment="1" applyProtection="1">
      <alignment horizontal="left" vertical="top" wrapText="1" indent="1"/>
      <protection locked="0"/>
    </xf>
    <xf numFmtId="0" fontId="0" fillId="4" borderId="31" xfId="0" quotePrefix="1" applyFill="1" applyBorder="1" applyAlignment="1" applyProtection="1">
      <alignment horizontal="left" vertical="top" wrapText="1" indent="1"/>
      <protection locked="0"/>
    </xf>
    <xf numFmtId="0" fontId="0" fillId="4" borderId="6" xfId="0" quotePrefix="1" applyFill="1" applyBorder="1" applyAlignment="1" applyProtection="1">
      <alignment horizontal="left" vertical="top" wrapText="1" indent="1"/>
      <protection locked="0"/>
    </xf>
    <xf numFmtId="0" fontId="0" fillId="4" borderId="0" xfId="0" quotePrefix="1" applyFill="1" applyAlignment="1" applyProtection="1">
      <alignment horizontal="left" vertical="top" wrapText="1" indent="1"/>
      <protection locked="0"/>
    </xf>
    <xf numFmtId="0" fontId="0" fillId="4" borderId="7" xfId="0" quotePrefix="1" applyFill="1" applyBorder="1" applyAlignment="1" applyProtection="1">
      <alignment horizontal="left" vertical="top" wrapText="1" indent="1"/>
      <protection locked="0"/>
    </xf>
    <xf numFmtId="0" fontId="0" fillId="4" borderId="8" xfId="0" quotePrefix="1" applyFill="1" applyBorder="1" applyAlignment="1" applyProtection="1">
      <alignment horizontal="left" vertical="top" wrapText="1" indent="1"/>
      <protection locked="0"/>
    </xf>
    <xf numFmtId="0" fontId="0" fillId="4" borderId="4" xfId="0" quotePrefix="1" applyFill="1" applyBorder="1" applyAlignment="1" applyProtection="1">
      <alignment horizontal="left" vertical="top" wrapText="1" indent="1"/>
      <protection locked="0"/>
    </xf>
    <xf numFmtId="0" fontId="0" fillId="4" borderId="9" xfId="0" quotePrefix="1" applyFill="1" applyBorder="1" applyAlignment="1" applyProtection="1">
      <alignment horizontal="left" vertical="top" wrapText="1" indent="1"/>
      <protection locked="0"/>
    </xf>
    <xf numFmtId="0" fontId="35" fillId="0" borderId="6" xfId="4" applyFont="1" applyBorder="1" applyAlignment="1" applyProtection="1">
      <alignment horizontal="left" vertical="center" indent="1"/>
    </xf>
    <xf numFmtId="0" fontId="34" fillId="0" borderId="0" xfId="0" applyFont="1" applyAlignment="1">
      <alignment horizontal="left" vertical="center" indent="1"/>
    </xf>
    <xf numFmtId="0" fontId="34" fillId="0" borderId="54" xfId="0" applyFont="1" applyBorder="1" applyAlignment="1">
      <alignment horizontal="left" vertical="center" indent="1"/>
    </xf>
    <xf numFmtId="0" fontId="35" fillId="0" borderId="0" xfId="4" applyFont="1" applyBorder="1" applyAlignment="1" applyProtection="1">
      <alignment horizontal="left" vertical="center" indent="1"/>
    </xf>
    <xf numFmtId="0" fontId="22" fillId="0" borderId="8" xfId="0" applyFont="1" applyBorder="1" applyAlignment="1">
      <alignment horizontal="left" vertical="center" indent="1"/>
    </xf>
    <xf numFmtId="0" fontId="22" fillId="0" borderId="4" xfId="0" applyFont="1" applyBorder="1" applyAlignment="1">
      <alignment horizontal="left" vertical="center" indent="1"/>
    </xf>
    <xf numFmtId="165" fontId="28" fillId="12" borderId="50" xfId="0" applyNumberFormat="1" applyFont="1" applyFill="1" applyBorder="1" applyAlignment="1">
      <alignment horizontal="right" vertical="center"/>
    </xf>
    <xf numFmtId="0" fontId="28" fillId="12" borderId="48" xfId="0" applyFont="1" applyFill="1" applyBorder="1" applyAlignment="1">
      <alignment horizontal="right" vertical="center"/>
    </xf>
    <xf numFmtId="0" fontId="14" fillId="13" borderId="47" xfId="0" applyFont="1" applyFill="1" applyBorder="1" applyAlignment="1" applyProtection="1">
      <alignment horizontal="left" vertical="center" indent="1"/>
      <protection locked="0"/>
    </xf>
    <xf numFmtId="0" fontId="14" fillId="13" borderId="50" xfId="0" applyFont="1" applyFill="1" applyBorder="1" applyAlignment="1" applyProtection="1">
      <alignment horizontal="left" vertical="center" indent="1"/>
      <protection locked="0"/>
    </xf>
    <xf numFmtId="0" fontId="14" fillId="13" borderId="48" xfId="0" applyFont="1" applyFill="1" applyBorder="1" applyAlignment="1" applyProtection="1">
      <alignment horizontal="left" vertical="center" indent="1"/>
      <protection locked="0"/>
    </xf>
    <xf numFmtId="0" fontId="34" fillId="0" borderId="6" xfId="0" applyFont="1" applyBorder="1" applyAlignment="1">
      <alignment horizontal="left" vertical="center" indent="1"/>
    </xf>
    <xf numFmtId="0" fontId="31" fillId="12" borderId="47" xfId="0" applyFont="1" applyFill="1" applyBorder="1" applyAlignment="1">
      <alignment horizontal="center" vertical="center"/>
    </xf>
    <xf numFmtId="0" fontId="31" fillId="12" borderId="48" xfId="0" applyFont="1" applyFill="1" applyBorder="1" applyAlignment="1">
      <alignment horizontal="center" vertical="center"/>
    </xf>
    <xf numFmtId="0" fontId="34" fillId="14" borderId="0" xfId="0" applyFont="1" applyFill="1" applyAlignment="1" applyProtection="1">
      <alignment horizontal="left" vertical="center" indent="1"/>
      <protection locked="0"/>
    </xf>
    <xf numFmtId="0" fontId="34" fillId="0" borderId="30" xfId="0" applyFont="1" applyBorder="1" applyAlignment="1">
      <alignment horizontal="left" vertical="center" indent="1"/>
    </xf>
    <xf numFmtId="0" fontId="34" fillId="0" borderId="5" xfId="0" applyFont="1" applyBorder="1" applyAlignment="1">
      <alignment horizontal="left" vertical="center" indent="1"/>
    </xf>
    <xf numFmtId="0" fontId="34" fillId="0" borderId="8" xfId="0" applyFont="1" applyBorder="1" applyAlignment="1">
      <alignment horizontal="left" vertical="center" indent="1"/>
    </xf>
    <xf numFmtId="0" fontId="34" fillId="0" borderId="4" xfId="0" applyFont="1" applyBorder="1" applyAlignment="1">
      <alignment horizontal="left" vertical="center" indent="1"/>
    </xf>
    <xf numFmtId="0" fontId="34" fillId="0" borderId="30" xfId="0" applyFont="1" applyBorder="1" applyAlignment="1">
      <alignment horizontal="left" vertical="center"/>
    </xf>
    <xf numFmtId="0" fontId="0" fillId="0" borderId="5" xfId="0" applyBorder="1" applyAlignment="1">
      <alignment horizontal="left" vertical="center"/>
    </xf>
    <xf numFmtId="0" fontId="1" fillId="11" borderId="86" xfId="0" applyFont="1" applyFill="1" applyBorder="1" applyAlignment="1">
      <alignment horizontal="left" vertical="center" wrapText="1" indent="1"/>
    </xf>
    <xf numFmtId="0" fontId="0" fillId="14" borderId="55" xfId="0" quotePrefix="1" applyFill="1" applyBorder="1" applyAlignment="1" applyProtection="1">
      <alignment horizontal="left" vertical="top" wrapText="1" indent="1"/>
      <protection locked="0"/>
    </xf>
    <xf numFmtId="0" fontId="0" fillId="14" borderId="56" xfId="0" quotePrefix="1" applyFill="1" applyBorder="1" applyAlignment="1" applyProtection="1">
      <alignment horizontal="left" vertical="top" wrapText="1" indent="1"/>
      <protection locked="0"/>
    </xf>
    <xf numFmtId="0" fontId="0" fillId="14" borderId="57" xfId="0" quotePrefix="1" applyFill="1" applyBorder="1" applyAlignment="1" applyProtection="1">
      <alignment horizontal="left" vertical="top" wrapText="1" indent="1"/>
      <protection locked="0"/>
    </xf>
    <xf numFmtId="0" fontId="0" fillId="14" borderId="58" xfId="0" quotePrefix="1" applyFill="1" applyBorder="1" applyAlignment="1" applyProtection="1">
      <alignment horizontal="left" vertical="top" wrapText="1" indent="1"/>
      <protection locked="0"/>
    </xf>
    <xf numFmtId="0" fontId="0" fillId="14" borderId="0" xfId="0" quotePrefix="1" applyFill="1" applyAlignment="1" applyProtection="1">
      <alignment horizontal="left" vertical="top" wrapText="1" indent="1"/>
      <protection locked="0"/>
    </xf>
    <xf numFmtId="0" fontId="0" fillId="14" borderId="59" xfId="0" quotePrefix="1" applyFill="1" applyBorder="1" applyAlignment="1" applyProtection="1">
      <alignment horizontal="left" vertical="top" wrapText="1" indent="1"/>
      <protection locked="0"/>
    </xf>
    <xf numFmtId="0" fontId="0" fillId="14" borderId="60" xfId="0" quotePrefix="1" applyFill="1" applyBorder="1" applyAlignment="1" applyProtection="1">
      <alignment horizontal="left" vertical="top" wrapText="1" indent="1"/>
      <protection locked="0"/>
    </xf>
    <xf numFmtId="0" fontId="0" fillId="14" borderId="61" xfId="0" quotePrefix="1" applyFill="1" applyBorder="1" applyAlignment="1" applyProtection="1">
      <alignment horizontal="left" vertical="top" wrapText="1" indent="1"/>
      <protection locked="0"/>
    </xf>
    <xf numFmtId="0" fontId="0" fillId="14" borderId="62" xfId="0" quotePrefix="1" applyFill="1" applyBorder="1" applyAlignment="1" applyProtection="1">
      <alignment horizontal="left" vertical="top" wrapText="1" indent="1"/>
      <protection locked="0"/>
    </xf>
    <xf numFmtId="0" fontId="1" fillId="11" borderId="46" xfId="0" applyFont="1" applyFill="1" applyBorder="1" applyAlignment="1">
      <alignment horizontal="left" vertical="center" wrapText="1" indent="1"/>
    </xf>
    <xf numFmtId="0" fontId="1" fillId="11" borderId="46" xfId="0" applyFont="1" applyFill="1" applyBorder="1" applyAlignment="1">
      <alignment horizontal="left" vertical="center" indent="1"/>
    </xf>
    <xf numFmtId="0" fontId="1" fillId="0" borderId="71" xfId="0" applyFont="1" applyBorder="1" applyAlignment="1">
      <alignment horizontal="center" vertical="center"/>
    </xf>
    <xf numFmtId="170" fontId="1" fillId="0" borderId="71" xfId="0" applyNumberFormat="1" applyFont="1" applyBorder="1" applyAlignment="1">
      <alignment horizontal="center" vertical="center"/>
    </xf>
    <xf numFmtId="170" fontId="1" fillId="0" borderId="71" xfId="0" applyNumberFormat="1" applyFont="1" applyBorder="1" applyAlignment="1">
      <alignment horizontal="left" vertical="center" indent="2"/>
    </xf>
    <xf numFmtId="0" fontId="1" fillId="0" borderId="72" xfId="0" applyFont="1" applyBorder="1" applyAlignment="1">
      <alignment horizontal="center" vertical="center"/>
    </xf>
    <xf numFmtId="171" fontId="1" fillId="0" borderId="63" xfId="3" quotePrefix="1" applyNumberFormat="1" applyFont="1" applyFill="1" applyBorder="1" applyAlignment="1" applyProtection="1">
      <alignment horizontal="center" vertical="center"/>
    </xf>
    <xf numFmtId="171" fontId="1" fillId="0" borderId="71" xfId="3" quotePrefix="1" applyNumberFormat="1" applyFont="1" applyFill="1" applyBorder="1" applyAlignment="1" applyProtection="1">
      <alignment horizontal="center" vertical="center"/>
    </xf>
    <xf numFmtId="171" fontId="1" fillId="0" borderId="72" xfId="3" quotePrefix="1" applyNumberFormat="1" applyFont="1" applyFill="1" applyBorder="1" applyAlignment="1" applyProtection="1">
      <alignment horizontal="center" vertical="center"/>
    </xf>
    <xf numFmtId="170" fontId="1" fillId="18" borderId="0" xfId="0" applyNumberFormat="1" applyFont="1" applyFill="1" applyAlignment="1" applyProtection="1">
      <alignment horizontal="center" vertical="center"/>
      <protection locked="0"/>
    </xf>
    <xf numFmtId="170" fontId="1" fillId="18" borderId="68" xfId="0" applyNumberFormat="1" applyFont="1" applyFill="1" applyBorder="1" applyAlignment="1" applyProtection="1">
      <alignment horizontal="center" vertical="center"/>
      <protection locked="0"/>
    </xf>
    <xf numFmtId="170" fontId="1" fillId="18" borderId="69" xfId="0" applyNumberFormat="1" applyFont="1" applyFill="1" applyBorder="1" applyAlignment="1" applyProtection="1">
      <alignment horizontal="center" vertical="center"/>
      <protection locked="0"/>
    </xf>
    <xf numFmtId="0" fontId="14" fillId="17" borderId="65" xfId="0" applyFont="1" applyFill="1" applyBorder="1" applyAlignment="1" applyProtection="1">
      <alignment horizontal="left" vertical="center" indent="1"/>
      <protection locked="0"/>
    </xf>
    <xf numFmtId="0" fontId="28" fillId="16" borderId="65" xfId="0" applyFont="1" applyFill="1" applyBorder="1" applyAlignment="1">
      <alignment horizontal="right" vertical="center"/>
    </xf>
    <xf numFmtId="14" fontId="28" fillId="16" borderId="65" xfId="0" applyNumberFormat="1" applyFont="1" applyFill="1" applyBorder="1" applyAlignment="1">
      <alignment horizontal="center" vertical="center"/>
    </xf>
    <xf numFmtId="0" fontId="28" fillId="16" borderId="65" xfId="0" applyFont="1" applyFill="1" applyBorder="1" applyAlignment="1">
      <alignment horizontal="center" vertical="center"/>
    </xf>
    <xf numFmtId="0" fontId="1" fillId="0" borderId="71" xfId="0" applyFont="1" applyBorder="1" applyAlignment="1">
      <alignment horizontal="right" vertical="center"/>
    </xf>
    <xf numFmtId="0" fontId="1" fillId="18" borderId="85" xfId="0" applyFont="1" applyFill="1" applyBorder="1" applyAlignment="1" applyProtection="1">
      <alignment horizontal="center" vertical="center"/>
      <protection locked="0"/>
    </xf>
    <xf numFmtId="14" fontId="14" fillId="17" borderId="65" xfId="0" applyNumberFormat="1" applyFont="1" applyFill="1" applyBorder="1" applyAlignment="1" applyProtection="1">
      <alignment horizontal="center" vertical="center"/>
      <protection locked="0"/>
    </xf>
    <xf numFmtId="0" fontId="14" fillId="17" borderId="65" xfId="0" applyFont="1" applyFill="1" applyBorder="1" applyAlignment="1" applyProtection="1">
      <alignment horizontal="center" vertical="center"/>
      <protection locked="0"/>
    </xf>
    <xf numFmtId="0" fontId="21" fillId="18" borderId="77" xfId="0" quotePrefix="1" applyFont="1" applyFill="1" applyBorder="1" applyAlignment="1" applyProtection="1">
      <alignment horizontal="left" vertical="top" wrapText="1"/>
      <protection locked="0"/>
    </xf>
    <xf numFmtId="0" fontId="21" fillId="18" borderId="78" xfId="0" quotePrefix="1" applyFont="1" applyFill="1" applyBorder="1" applyAlignment="1" applyProtection="1">
      <alignment horizontal="left" vertical="top" wrapText="1"/>
      <protection locked="0"/>
    </xf>
    <xf numFmtId="0" fontId="21" fillId="18" borderId="79" xfId="0" quotePrefix="1" applyFont="1" applyFill="1" applyBorder="1" applyAlignment="1" applyProtection="1">
      <alignment horizontal="left" vertical="top" wrapText="1"/>
      <protection locked="0"/>
    </xf>
    <xf numFmtId="0" fontId="21" fillId="18" borderId="80" xfId="0" quotePrefix="1" applyFont="1" applyFill="1" applyBorder="1" applyAlignment="1" applyProtection="1">
      <alignment horizontal="left" vertical="top" wrapText="1"/>
      <protection locked="0"/>
    </xf>
    <xf numFmtId="0" fontId="21" fillId="18" borderId="0" xfId="0" quotePrefix="1" applyFont="1" applyFill="1" applyAlignment="1" applyProtection="1">
      <alignment horizontal="left" vertical="top" wrapText="1"/>
      <protection locked="0"/>
    </xf>
    <xf numFmtId="0" fontId="21" fillId="18" borderId="81" xfId="0" quotePrefix="1" applyFont="1" applyFill="1" applyBorder="1" applyAlignment="1" applyProtection="1">
      <alignment horizontal="left" vertical="top" wrapText="1"/>
      <protection locked="0"/>
    </xf>
    <xf numFmtId="0" fontId="21" fillId="18" borderId="82" xfId="0" quotePrefix="1" applyFont="1" applyFill="1" applyBorder="1" applyAlignment="1" applyProtection="1">
      <alignment horizontal="left" vertical="top" wrapText="1"/>
      <protection locked="0"/>
    </xf>
    <xf numFmtId="0" fontId="21" fillId="18" borderId="83" xfId="0" quotePrefix="1" applyFont="1" applyFill="1" applyBorder="1" applyAlignment="1" applyProtection="1">
      <alignment horizontal="left" vertical="top" wrapText="1"/>
      <protection locked="0"/>
    </xf>
    <xf numFmtId="0" fontId="21" fillId="18" borderId="84" xfId="0" quotePrefix="1" applyFont="1" applyFill="1" applyBorder="1" applyAlignment="1" applyProtection="1">
      <alignment horizontal="left" vertical="top" wrapText="1"/>
      <protection locked="0"/>
    </xf>
    <xf numFmtId="0" fontId="1" fillId="0" borderId="0" xfId="0" applyFont="1" applyAlignment="1">
      <alignment horizontal="right" vertical="center"/>
    </xf>
    <xf numFmtId="0" fontId="1" fillId="18" borderId="67" xfId="0" applyFont="1" applyFill="1" applyBorder="1" applyAlignment="1" applyProtection="1">
      <alignment horizontal="center" vertical="center"/>
      <protection locked="0"/>
    </xf>
    <xf numFmtId="0" fontId="1" fillId="11" borderId="0" xfId="0" applyFont="1" applyFill="1" applyAlignment="1">
      <alignment horizontal="left" vertical="center" wrapText="1" indent="1"/>
    </xf>
    <xf numFmtId="0" fontId="1" fillId="11" borderId="0" xfId="0" applyFont="1" applyFill="1" applyAlignment="1">
      <alignment horizontal="left" vertical="center" indent="1"/>
    </xf>
    <xf numFmtId="0" fontId="1" fillId="2" borderId="41" xfId="0" applyFont="1" applyFill="1" applyBorder="1" applyAlignment="1">
      <alignment horizontal="left" vertical="center" wrapText="1"/>
    </xf>
    <xf numFmtId="0" fontId="45" fillId="0" borderId="0" xfId="0" applyFont="1" applyAlignment="1">
      <alignment horizontal="left" vertical="top" wrapText="1" indent="3"/>
    </xf>
    <xf numFmtId="0" fontId="45" fillId="0" borderId="0" xfId="0" applyFont="1" applyAlignment="1">
      <alignment horizontal="left" vertical="top" wrapText="1"/>
    </xf>
    <xf numFmtId="0" fontId="51" fillId="0" borderId="0" xfId="0" applyFont="1" applyAlignment="1">
      <alignment horizontal="left" vertical="top" wrapText="1"/>
    </xf>
    <xf numFmtId="0" fontId="44" fillId="0" borderId="0" xfId="0" applyFont="1" applyAlignment="1">
      <alignment horizontal="left" vertical="top" wrapText="1"/>
    </xf>
    <xf numFmtId="0" fontId="45" fillId="0" borderId="94"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92" xfId="0" applyFont="1" applyBorder="1" applyAlignment="1">
      <alignment horizontal="center" vertical="center" wrapText="1"/>
    </xf>
    <xf numFmtId="0" fontId="45" fillId="0" borderId="89" xfId="0" applyFont="1" applyBorder="1" applyAlignment="1">
      <alignment horizontal="center" vertical="center" wrapText="1"/>
    </xf>
    <xf numFmtId="0" fontId="45" fillId="0" borderId="88" xfId="0" applyFont="1" applyBorder="1" applyAlignment="1">
      <alignment horizontal="center" vertical="center" wrapText="1"/>
    </xf>
    <xf numFmtId="0" fontId="53" fillId="19" borderId="91" xfId="0" applyFont="1" applyFill="1" applyBorder="1" applyAlignment="1">
      <alignment horizontal="center" vertical="center" wrapText="1"/>
    </xf>
    <xf numFmtId="0" fontId="53" fillId="19" borderId="0" xfId="0" applyFont="1" applyFill="1" applyAlignment="1">
      <alignment horizontal="center" vertical="center" wrapText="1"/>
    </xf>
    <xf numFmtId="0" fontId="53" fillId="19" borderId="87" xfId="0" applyFont="1" applyFill="1" applyBorder="1" applyAlignment="1">
      <alignment horizontal="center" vertical="center" wrapText="1"/>
    </xf>
  </cellXfs>
  <cellStyles count="8">
    <cellStyle name="60% - Accent6" xfId="2" builtinId="52"/>
    <cellStyle name="Comma" xfId="6" builtinId="3"/>
    <cellStyle name="Currency" xfId="7" builtinId="4"/>
    <cellStyle name="Heading 1" xfId="5" builtinId="16"/>
    <cellStyle name="Hyperlink" xfId="4" builtinId="8"/>
    <cellStyle name="Normal" xfId="0" builtinId="0"/>
    <cellStyle name="Percent" xfId="3" builtinId="5"/>
    <cellStyle name="Title" xfId="1" builtinId="15"/>
  </cellStyles>
  <dxfs count="3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fill>
        <patternFill>
          <bgColor rgb="FFB16FF4"/>
        </patternFill>
      </fill>
    </dxf>
    <dxf>
      <numFmt numFmtId="165" formatCode=";;;"/>
    </dxf>
    <dxf>
      <numFmt numFmtId="165" formatCode=";;;"/>
    </dxf>
    <dxf>
      <numFmt numFmtId="165" formatCode=";;;"/>
    </dxf>
    <dxf>
      <numFmt numFmtId="165" formatCode=";;;"/>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
      <font>
        <color theme="4" tint="0.59996337778862885"/>
      </font>
    </dxf>
  </dxfs>
  <tableStyles count="0" defaultTableStyle="TableStyleMedium2" defaultPivotStyle="PivotStyleLight16"/>
  <colors>
    <mruColors>
      <color rgb="FF00B2E3"/>
      <color rgb="FF003A5D"/>
      <color rgb="FFB16FF4"/>
      <color rgb="FF70AD47"/>
      <color rgb="FFC6E0B4"/>
      <color rgb="FFACD292"/>
      <color rgb="FFDDDDDD"/>
      <color rgb="FFFF6600"/>
      <color rgb="FF41719C"/>
      <color rgb="FF0A3A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P$7" lockText="1"/>
</file>

<file path=xl/ctrlProps/ctrlProp10.xml><?xml version="1.0" encoding="utf-8"?>
<formControlPr xmlns="http://schemas.microsoft.com/office/spreadsheetml/2009/9/main" objectType="CheckBox" fmlaLink="$Q$10" lockText="1"/>
</file>

<file path=xl/ctrlProps/ctrlProp11.xml><?xml version="1.0" encoding="utf-8"?>
<formControlPr xmlns="http://schemas.microsoft.com/office/spreadsheetml/2009/9/main" objectType="CheckBox" fmlaLink="$Q$11" lockText="1"/>
</file>

<file path=xl/ctrlProps/ctrlProp12.xml><?xml version="1.0" encoding="utf-8"?>
<formControlPr xmlns="http://schemas.microsoft.com/office/spreadsheetml/2009/9/main" objectType="CheckBox" fmlaLink="$Q$12" lockText="1"/>
</file>

<file path=xl/ctrlProps/ctrlProp13.xml><?xml version="1.0" encoding="utf-8"?>
<formControlPr xmlns="http://schemas.microsoft.com/office/spreadsheetml/2009/9/main" objectType="CheckBox" fmlaLink="$P$14" lockText="1"/>
</file>

<file path=xl/ctrlProps/ctrlProp14.xml><?xml version="1.0" encoding="utf-8"?>
<formControlPr xmlns="http://schemas.microsoft.com/office/spreadsheetml/2009/9/main" objectType="CheckBox" fmlaLink="$P$15" lockText="1"/>
</file>

<file path=xl/ctrlProps/ctrlProp15.xml><?xml version="1.0" encoding="utf-8"?>
<formControlPr xmlns="http://schemas.microsoft.com/office/spreadsheetml/2009/9/main" objectType="CheckBox" fmlaLink="$P$16" lockText="1"/>
</file>

<file path=xl/ctrlProps/ctrlProp16.xml><?xml version="1.0" encoding="utf-8"?>
<formControlPr xmlns="http://schemas.microsoft.com/office/spreadsheetml/2009/9/main" objectType="CheckBox" fmlaLink="$Q$14" lockText="1"/>
</file>

<file path=xl/ctrlProps/ctrlProp17.xml><?xml version="1.0" encoding="utf-8"?>
<formControlPr xmlns="http://schemas.microsoft.com/office/spreadsheetml/2009/9/main" objectType="CheckBox" fmlaLink="$Q$15" lockText="1"/>
</file>

<file path=xl/ctrlProps/ctrlProp18.xml><?xml version="1.0" encoding="utf-8"?>
<formControlPr xmlns="http://schemas.microsoft.com/office/spreadsheetml/2009/9/main" objectType="CheckBox" fmlaLink="$Q$16" lockText="1"/>
</file>

<file path=xl/ctrlProps/ctrlProp19.xml><?xml version="1.0" encoding="utf-8"?>
<formControlPr xmlns="http://schemas.microsoft.com/office/spreadsheetml/2009/9/main" objectType="CheckBox" fmlaLink="$P$18" lockText="1"/>
</file>

<file path=xl/ctrlProps/ctrlProp2.xml><?xml version="1.0" encoding="utf-8"?>
<formControlPr xmlns="http://schemas.microsoft.com/office/spreadsheetml/2009/9/main" objectType="CheckBox" fmlaLink="$Q$7" lockText="1"/>
</file>

<file path=xl/ctrlProps/ctrlProp20.xml><?xml version="1.0" encoding="utf-8"?>
<formControlPr xmlns="http://schemas.microsoft.com/office/spreadsheetml/2009/9/main" objectType="CheckBox" fmlaLink="$P$19" lockText="1"/>
</file>

<file path=xl/ctrlProps/ctrlProp21.xml><?xml version="1.0" encoding="utf-8"?>
<formControlPr xmlns="http://schemas.microsoft.com/office/spreadsheetml/2009/9/main" objectType="CheckBox" fmlaLink="$P$20" lockText="1"/>
</file>

<file path=xl/ctrlProps/ctrlProp22.xml><?xml version="1.0" encoding="utf-8"?>
<formControlPr xmlns="http://schemas.microsoft.com/office/spreadsheetml/2009/9/main" objectType="CheckBox" fmlaLink="$Q$18" lockText="1"/>
</file>

<file path=xl/ctrlProps/ctrlProp23.xml><?xml version="1.0" encoding="utf-8"?>
<formControlPr xmlns="http://schemas.microsoft.com/office/spreadsheetml/2009/9/main" objectType="CheckBox" fmlaLink="$Q$19" lockText="1"/>
</file>

<file path=xl/ctrlProps/ctrlProp24.xml><?xml version="1.0" encoding="utf-8"?>
<formControlPr xmlns="http://schemas.microsoft.com/office/spreadsheetml/2009/9/main" objectType="CheckBox" fmlaLink="$Q$20" lockText="1"/>
</file>

<file path=xl/ctrlProps/ctrlProp25.xml><?xml version="1.0" encoding="utf-8"?>
<formControlPr xmlns="http://schemas.microsoft.com/office/spreadsheetml/2009/9/main" objectType="CheckBox" fmlaLink="$P$23" lockText="1"/>
</file>

<file path=xl/ctrlProps/ctrlProp26.xml><?xml version="1.0" encoding="utf-8"?>
<formControlPr xmlns="http://schemas.microsoft.com/office/spreadsheetml/2009/9/main" objectType="CheckBox" fmlaLink="$P$24" lockText="1"/>
</file>

<file path=xl/ctrlProps/ctrlProp27.xml><?xml version="1.0" encoding="utf-8"?>
<formControlPr xmlns="http://schemas.microsoft.com/office/spreadsheetml/2009/9/main" objectType="CheckBox" fmlaLink="$Q$23" lockText="1"/>
</file>

<file path=xl/ctrlProps/ctrlProp28.xml><?xml version="1.0" encoding="utf-8"?>
<formControlPr xmlns="http://schemas.microsoft.com/office/spreadsheetml/2009/9/main" objectType="CheckBox" fmlaLink="$Q$24" lockText="1"/>
</file>

<file path=xl/ctrlProps/ctrlProp3.xml><?xml version="1.0" encoding="utf-8"?>
<formControlPr xmlns="http://schemas.microsoft.com/office/spreadsheetml/2009/9/main" objectType="CheckBox" fmlaLink="$P$8" lockText="1"/>
</file>

<file path=xl/ctrlProps/ctrlProp4.xml><?xml version="1.0" encoding="utf-8"?>
<formControlPr xmlns="http://schemas.microsoft.com/office/spreadsheetml/2009/9/main" objectType="CheckBox" fmlaLink="$P$9" lockText="1"/>
</file>

<file path=xl/ctrlProps/ctrlProp5.xml><?xml version="1.0" encoding="utf-8"?>
<formControlPr xmlns="http://schemas.microsoft.com/office/spreadsheetml/2009/9/main" objectType="CheckBox" fmlaLink="$P$10" lockText="1"/>
</file>

<file path=xl/ctrlProps/ctrlProp6.xml><?xml version="1.0" encoding="utf-8"?>
<formControlPr xmlns="http://schemas.microsoft.com/office/spreadsheetml/2009/9/main" objectType="CheckBox" fmlaLink="$P$11" lockText="1"/>
</file>

<file path=xl/ctrlProps/ctrlProp7.xml><?xml version="1.0" encoding="utf-8"?>
<formControlPr xmlns="http://schemas.microsoft.com/office/spreadsheetml/2009/9/main" objectType="CheckBox" fmlaLink="$P$12" lockText="1"/>
</file>

<file path=xl/ctrlProps/ctrlProp8.xml><?xml version="1.0" encoding="utf-8"?>
<formControlPr xmlns="http://schemas.microsoft.com/office/spreadsheetml/2009/9/main" objectType="CheckBox" fmlaLink="$Q$8" lockText="1"/>
</file>

<file path=xl/ctrlProps/ctrlProp9.xml><?xml version="1.0" encoding="utf-8"?>
<formControlPr xmlns="http://schemas.microsoft.com/office/spreadsheetml/2009/9/main" objectType="CheckBox" fmlaLink="$Q$9" lockText="1"/>
</file>

<file path=xl/drawings/_rels/drawing1.xml.rels><?xml version="1.0" encoding="UTF-8" standalone="yes"?>
<Relationships xmlns="http://schemas.openxmlformats.org/package/2006/relationships"><Relationship Id="rId3" Type="http://schemas.openxmlformats.org/officeDocument/2006/relationships/hyperlink" Target="#'Help Document'!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829206</xdr:colOff>
      <xdr:row>0</xdr:row>
      <xdr:rowOff>123825</xdr:rowOff>
    </xdr:from>
    <xdr:to>
      <xdr:col>13</xdr:col>
      <xdr:colOff>266881</xdr:colOff>
      <xdr:row>0</xdr:row>
      <xdr:rowOff>447675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4489" y="123825"/>
          <a:ext cx="1033562" cy="323850"/>
        </a:xfrm>
        <a:prstGeom prst="rect">
          <a:avLst/>
        </a:prstGeom>
      </xdr:spPr>
    </xdr:pic>
    <xdr:clientData/>
  </xdr:twoCellAnchor>
  <xdr:twoCellAnchor editAs="oneCell">
    <xdr:from>
      <xdr:col>3</xdr:col>
      <xdr:colOff>2284204</xdr:colOff>
      <xdr:row>58</xdr:row>
      <xdr:rowOff>44929</xdr:rowOff>
    </xdr:from>
    <xdr:to>
      <xdr:col>5</xdr:col>
      <xdr:colOff>251606</xdr:colOff>
      <xdr:row>58</xdr:row>
      <xdr:rowOff>225549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2479" y="20799904"/>
          <a:ext cx="1729777" cy="180620"/>
        </a:xfrm>
        <a:prstGeom prst="rect">
          <a:avLst/>
        </a:prstGeom>
      </xdr:spPr>
    </xdr:pic>
    <xdr:clientData/>
  </xdr:twoCellAnchor>
  <xdr:twoCellAnchor>
    <xdr:from>
      <xdr:col>7</xdr:col>
      <xdr:colOff>320039</xdr:colOff>
      <xdr:row>4</xdr:row>
      <xdr:rowOff>68580</xdr:rowOff>
    </xdr:from>
    <xdr:to>
      <xdr:col>7</xdr:col>
      <xdr:colOff>438911</xdr:colOff>
      <xdr:row>4</xdr:row>
      <xdr:rowOff>205165</xdr:rowOff>
    </xdr:to>
    <xdr:sp macro="" textlink="">
      <xdr:nvSpPr>
        <xdr:cNvPr id="169" name="Right Arrow 168">
          <a:extLst>
            <a:ext uri="{FF2B5EF4-FFF2-40B4-BE49-F238E27FC236}">
              <a16:creationId xmlns:a16="http://schemas.microsoft.com/office/drawing/2014/main" id="{00000000-0008-0000-0000-0000A9000000}"/>
            </a:ext>
          </a:extLst>
        </xdr:cNvPr>
        <xdr:cNvSpPr/>
      </xdr:nvSpPr>
      <xdr:spPr>
        <a:xfrm>
          <a:off x="6330314" y="2383155"/>
          <a:ext cx="118872"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3</xdr:col>
      <xdr:colOff>371476</xdr:colOff>
      <xdr:row>1</xdr:row>
      <xdr:rowOff>1266825</xdr:rowOff>
    </xdr:from>
    <xdr:to>
      <xdr:col>3</xdr:col>
      <xdr:colOff>1362076</xdr:colOff>
      <xdr:row>1</xdr:row>
      <xdr:rowOff>1419225</xdr:rowOff>
    </xdr:to>
    <xdr:sp macro="" textlink="">
      <xdr:nvSpPr>
        <xdr:cNvPr id="55" name="Rectangle 54">
          <a:hlinkClick xmlns:r="http://schemas.openxmlformats.org/officeDocument/2006/relationships" r:id="rId3"/>
          <a:extLst>
            <a:ext uri="{FF2B5EF4-FFF2-40B4-BE49-F238E27FC236}">
              <a16:creationId xmlns:a16="http://schemas.microsoft.com/office/drawing/2014/main" id="{00000000-0008-0000-0000-000037000000}"/>
            </a:ext>
          </a:extLst>
        </xdr:cNvPr>
        <xdr:cNvSpPr/>
      </xdr:nvSpPr>
      <xdr:spPr>
        <a:xfrm>
          <a:off x="1809751" y="1781175"/>
          <a:ext cx="99060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829206</xdr:colOff>
      <xdr:row>0</xdr:row>
      <xdr:rowOff>123825</xdr:rowOff>
    </xdr:from>
    <xdr:to>
      <xdr:col>13</xdr:col>
      <xdr:colOff>266881</xdr:colOff>
      <xdr:row>0</xdr:row>
      <xdr:rowOff>447675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7481" y="123825"/>
          <a:ext cx="980725" cy="3238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2266950</xdr:colOff>
          <xdr:row>6</xdr:row>
          <xdr:rowOff>69850</xdr:rowOff>
        </xdr:from>
        <xdr:to>
          <xdr:col>3</xdr:col>
          <xdr:colOff>2476500</xdr:colOff>
          <xdr:row>6</xdr:row>
          <xdr:rowOff>279400</xdr:rowOff>
        </xdr:to>
        <xdr:sp macro="" textlink="">
          <xdr:nvSpPr>
            <xdr:cNvPr id="6147" name="Check Box 3" descr="Annualized"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6</xdr:row>
          <xdr:rowOff>69850</xdr:rowOff>
        </xdr:from>
        <xdr:to>
          <xdr:col>7</xdr:col>
          <xdr:colOff>419100</xdr:colOff>
          <xdr:row>6</xdr:row>
          <xdr:rowOff>279400</xdr:rowOff>
        </xdr:to>
        <xdr:sp macro="" textlink="">
          <xdr:nvSpPr>
            <xdr:cNvPr id="6148" name="Check Box 4" descr="Annualized"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7</xdr:row>
          <xdr:rowOff>69850</xdr:rowOff>
        </xdr:from>
        <xdr:to>
          <xdr:col>3</xdr:col>
          <xdr:colOff>2476500</xdr:colOff>
          <xdr:row>7</xdr:row>
          <xdr:rowOff>279400</xdr:rowOff>
        </xdr:to>
        <xdr:sp macro="" textlink="">
          <xdr:nvSpPr>
            <xdr:cNvPr id="6149" name="Check Box 5" descr="Annualized"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8</xdr:row>
          <xdr:rowOff>69850</xdr:rowOff>
        </xdr:from>
        <xdr:to>
          <xdr:col>3</xdr:col>
          <xdr:colOff>2476500</xdr:colOff>
          <xdr:row>8</xdr:row>
          <xdr:rowOff>279400</xdr:rowOff>
        </xdr:to>
        <xdr:sp macro="" textlink="">
          <xdr:nvSpPr>
            <xdr:cNvPr id="6152" name="Check Box 8" descr="Annualized"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9</xdr:row>
          <xdr:rowOff>69850</xdr:rowOff>
        </xdr:from>
        <xdr:to>
          <xdr:col>3</xdr:col>
          <xdr:colOff>2476500</xdr:colOff>
          <xdr:row>9</xdr:row>
          <xdr:rowOff>279400</xdr:rowOff>
        </xdr:to>
        <xdr:sp macro="" textlink="">
          <xdr:nvSpPr>
            <xdr:cNvPr id="6153" name="Check Box 9" descr="Annualized"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10</xdr:row>
          <xdr:rowOff>69850</xdr:rowOff>
        </xdr:from>
        <xdr:to>
          <xdr:col>3</xdr:col>
          <xdr:colOff>2476500</xdr:colOff>
          <xdr:row>10</xdr:row>
          <xdr:rowOff>279400</xdr:rowOff>
        </xdr:to>
        <xdr:sp macro="" textlink="">
          <xdr:nvSpPr>
            <xdr:cNvPr id="6154" name="Check Box 10" descr="Annualized"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11</xdr:row>
          <xdr:rowOff>69850</xdr:rowOff>
        </xdr:from>
        <xdr:to>
          <xdr:col>3</xdr:col>
          <xdr:colOff>2476500</xdr:colOff>
          <xdr:row>11</xdr:row>
          <xdr:rowOff>279400</xdr:rowOff>
        </xdr:to>
        <xdr:sp macro="" textlink="">
          <xdr:nvSpPr>
            <xdr:cNvPr id="6155" name="Check Box 11" descr="Annualized"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7</xdr:row>
          <xdr:rowOff>69850</xdr:rowOff>
        </xdr:from>
        <xdr:to>
          <xdr:col>7</xdr:col>
          <xdr:colOff>419100</xdr:colOff>
          <xdr:row>7</xdr:row>
          <xdr:rowOff>279400</xdr:rowOff>
        </xdr:to>
        <xdr:sp macro="" textlink="">
          <xdr:nvSpPr>
            <xdr:cNvPr id="6156" name="Check Box 12" descr="Annualized"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xdr:row>
          <xdr:rowOff>69850</xdr:rowOff>
        </xdr:from>
        <xdr:to>
          <xdr:col>7</xdr:col>
          <xdr:colOff>419100</xdr:colOff>
          <xdr:row>8</xdr:row>
          <xdr:rowOff>279400</xdr:rowOff>
        </xdr:to>
        <xdr:sp macro="" textlink="">
          <xdr:nvSpPr>
            <xdr:cNvPr id="6159" name="Check Box 15" descr="Annualized"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69850</xdr:rowOff>
        </xdr:from>
        <xdr:to>
          <xdr:col>7</xdr:col>
          <xdr:colOff>419100</xdr:colOff>
          <xdr:row>9</xdr:row>
          <xdr:rowOff>279400</xdr:rowOff>
        </xdr:to>
        <xdr:sp macro="" textlink="">
          <xdr:nvSpPr>
            <xdr:cNvPr id="6160" name="Check Box 16" descr="Annualized"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69850</xdr:rowOff>
        </xdr:from>
        <xdr:to>
          <xdr:col>7</xdr:col>
          <xdr:colOff>419100</xdr:colOff>
          <xdr:row>10</xdr:row>
          <xdr:rowOff>279400</xdr:rowOff>
        </xdr:to>
        <xdr:sp macro="" textlink="">
          <xdr:nvSpPr>
            <xdr:cNvPr id="6161" name="Check Box 17" descr="Annualized"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69850</xdr:rowOff>
        </xdr:from>
        <xdr:to>
          <xdr:col>7</xdr:col>
          <xdr:colOff>419100</xdr:colOff>
          <xdr:row>11</xdr:row>
          <xdr:rowOff>279400</xdr:rowOff>
        </xdr:to>
        <xdr:sp macro="" textlink="">
          <xdr:nvSpPr>
            <xdr:cNvPr id="6162" name="Check Box 18" descr="Annualized"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13</xdr:row>
          <xdr:rowOff>69850</xdr:rowOff>
        </xdr:from>
        <xdr:to>
          <xdr:col>3</xdr:col>
          <xdr:colOff>2476500</xdr:colOff>
          <xdr:row>13</xdr:row>
          <xdr:rowOff>279400</xdr:rowOff>
        </xdr:to>
        <xdr:sp macro="" textlink="">
          <xdr:nvSpPr>
            <xdr:cNvPr id="6163" name="Check Box 19" descr="Annualized"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14</xdr:row>
          <xdr:rowOff>69850</xdr:rowOff>
        </xdr:from>
        <xdr:to>
          <xdr:col>3</xdr:col>
          <xdr:colOff>2476500</xdr:colOff>
          <xdr:row>14</xdr:row>
          <xdr:rowOff>279400</xdr:rowOff>
        </xdr:to>
        <xdr:sp macro="" textlink="">
          <xdr:nvSpPr>
            <xdr:cNvPr id="6164" name="Check Box 20" descr="Annualized"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15</xdr:row>
          <xdr:rowOff>69850</xdr:rowOff>
        </xdr:from>
        <xdr:to>
          <xdr:col>3</xdr:col>
          <xdr:colOff>2476500</xdr:colOff>
          <xdr:row>15</xdr:row>
          <xdr:rowOff>279400</xdr:rowOff>
        </xdr:to>
        <xdr:sp macro="" textlink="">
          <xdr:nvSpPr>
            <xdr:cNvPr id="6165" name="Check Box 21" descr="Annualized"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69850</xdr:rowOff>
        </xdr:from>
        <xdr:to>
          <xdr:col>7</xdr:col>
          <xdr:colOff>419100</xdr:colOff>
          <xdr:row>13</xdr:row>
          <xdr:rowOff>279400</xdr:rowOff>
        </xdr:to>
        <xdr:sp macro="" textlink="">
          <xdr:nvSpPr>
            <xdr:cNvPr id="6172" name="Check Box 28" descr="Annualized"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69850</xdr:rowOff>
        </xdr:from>
        <xdr:to>
          <xdr:col>7</xdr:col>
          <xdr:colOff>419100</xdr:colOff>
          <xdr:row>14</xdr:row>
          <xdr:rowOff>279400</xdr:rowOff>
        </xdr:to>
        <xdr:sp macro="" textlink="">
          <xdr:nvSpPr>
            <xdr:cNvPr id="6173" name="Check Box 29" descr="Annualized"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15</xdr:row>
          <xdr:rowOff>69850</xdr:rowOff>
        </xdr:from>
        <xdr:to>
          <xdr:col>7</xdr:col>
          <xdr:colOff>419100</xdr:colOff>
          <xdr:row>15</xdr:row>
          <xdr:rowOff>279400</xdr:rowOff>
        </xdr:to>
        <xdr:sp macro="" textlink="">
          <xdr:nvSpPr>
            <xdr:cNvPr id="6174" name="Check Box 30" descr="Annualized"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17</xdr:row>
          <xdr:rowOff>69850</xdr:rowOff>
        </xdr:from>
        <xdr:to>
          <xdr:col>3</xdr:col>
          <xdr:colOff>2476500</xdr:colOff>
          <xdr:row>17</xdr:row>
          <xdr:rowOff>279400</xdr:rowOff>
        </xdr:to>
        <xdr:sp macro="" textlink="">
          <xdr:nvSpPr>
            <xdr:cNvPr id="6199" name="Check Box 55" descr="Annualized"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18</xdr:row>
          <xdr:rowOff>69850</xdr:rowOff>
        </xdr:from>
        <xdr:to>
          <xdr:col>3</xdr:col>
          <xdr:colOff>2476500</xdr:colOff>
          <xdr:row>18</xdr:row>
          <xdr:rowOff>279400</xdr:rowOff>
        </xdr:to>
        <xdr:sp macro="" textlink="">
          <xdr:nvSpPr>
            <xdr:cNvPr id="6200" name="Check Box 56" descr="Annualized"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19</xdr:row>
          <xdr:rowOff>69850</xdr:rowOff>
        </xdr:from>
        <xdr:to>
          <xdr:col>3</xdr:col>
          <xdr:colOff>2476500</xdr:colOff>
          <xdr:row>19</xdr:row>
          <xdr:rowOff>279400</xdr:rowOff>
        </xdr:to>
        <xdr:sp macro="" textlink="">
          <xdr:nvSpPr>
            <xdr:cNvPr id="6201" name="Check Box 57" descr="Annualized"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69850</xdr:rowOff>
        </xdr:from>
        <xdr:to>
          <xdr:col>7</xdr:col>
          <xdr:colOff>419100</xdr:colOff>
          <xdr:row>17</xdr:row>
          <xdr:rowOff>279400</xdr:rowOff>
        </xdr:to>
        <xdr:sp macro="" textlink="">
          <xdr:nvSpPr>
            <xdr:cNvPr id="6208" name="Check Box 64" descr="Annualized"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69850</xdr:rowOff>
        </xdr:from>
        <xdr:to>
          <xdr:col>7</xdr:col>
          <xdr:colOff>419100</xdr:colOff>
          <xdr:row>18</xdr:row>
          <xdr:rowOff>279400</xdr:rowOff>
        </xdr:to>
        <xdr:sp macro="" textlink="">
          <xdr:nvSpPr>
            <xdr:cNvPr id="6209" name="Check Box 65" descr="Annualized"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69850</xdr:rowOff>
        </xdr:from>
        <xdr:to>
          <xdr:col>7</xdr:col>
          <xdr:colOff>419100</xdr:colOff>
          <xdr:row>19</xdr:row>
          <xdr:rowOff>279400</xdr:rowOff>
        </xdr:to>
        <xdr:sp macro="" textlink="">
          <xdr:nvSpPr>
            <xdr:cNvPr id="6210" name="Check Box 66" descr="Annualized"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22</xdr:row>
          <xdr:rowOff>69850</xdr:rowOff>
        </xdr:from>
        <xdr:to>
          <xdr:col>3</xdr:col>
          <xdr:colOff>2476500</xdr:colOff>
          <xdr:row>22</xdr:row>
          <xdr:rowOff>279400</xdr:rowOff>
        </xdr:to>
        <xdr:sp macro="" textlink="">
          <xdr:nvSpPr>
            <xdr:cNvPr id="6235" name="Check Box 91" descr="Annualized"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2266950</xdr:colOff>
          <xdr:row>23</xdr:row>
          <xdr:rowOff>69850</xdr:rowOff>
        </xdr:from>
        <xdr:to>
          <xdr:col>3</xdr:col>
          <xdr:colOff>2476500</xdr:colOff>
          <xdr:row>23</xdr:row>
          <xdr:rowOff>279400</xdr:rowOff>
        </xdr:to>
        <xdr:sp macro="" textlink="">
          <xdr:nvSpPr>
            <xdr:cNvPr id="6236" name="Check Box 92" descr="Annualized"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22</xdr:row>
          <xdr:rowOff>69850</xdr:rowOff>
        </xdr:from>
        <xdr:to>
          <xdr:col>7</xdr:col>
          <xdr:colOff>419100</xdr:colOff>
          <xdr:row>22</xdr:row>
          <xdr:rowOff>279400</xdr:rowOff>
        </xdr:to>
        <xdr:sp macro="" textlink="">
          <xdr:nvSpPr>
            <xdr:cNvPr id="6241" name="Check Box 97" descr="Annualized"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69850</xdr:rowOff>
        </xdr:from>
        <xdr:to>
          <xdr:col>7</xdr:col>
          <xdr:colOff>419100</xdr:colOff>
          <xdr:row>23</xdr:row>
          <xdr:rowOff>279400</xdr:rowOff>
        </xdr:to>
        <xdr:sp macro="" textlink="">
          <xdr:nvSpPr>
            <xdr:cNvPr id="6242" name="Check Box 98" descr="Annualized"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solidFill>
              <a:srgbClr val="BDD7EE"/>
            </a:solidFill>
            <a:ln w="9525">
              <a:solidFill>
                <a:srgbClr val="000000" mc:Ignorable="a14" a14:legacySpreadsheetColorIndex="64"/>
              </a:solidFill>
              <a:miter lim="800000"/>
              <a:headEnd/>
              <a:tailEnd/>
            </a:ln>
          </xdr:spPr>
        </xdr:sp>
        <xdr:clientData/>
      </xdr:twoCellAnchor>
    </mc:Choice>
    <mc:Fallback/>
  </mc:AlternateContent>
  <xdr:twoCellAnchor editAs="oneCell">
    <xdr:from>
      <xdr:col>2</xdr:col>
      <xdr:colOff>194095</xdr:colOff>
      <xdr:row>2</xdr:row>
      <xdr:rowOff>552450</xdr:rowOff>
    </xdr:from>
    <xdr:to>
      <xdr:col>3</xdr:col>
      <xdr:colOff>727305</xdr:colOff>
      <xdr:row>2</xdr:row>
      <xdr:rowOff>1238164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641770" y="1152525"/>
          <a:ext cx="1523810" cy="6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746626</xdr:colOff>
      <xdr:row>0</xdr:row>
      <xdr:rowOff>116636</xdr:rowOff>
    </xdr:from>
    <xdr:to>
      <xdr:col>12</xdr:col>
      <xdr:colOff>155546</xdr:colOff>
      <xdr:row>0</xdr:row>
      <xdr:rowOff>440486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2076" y="116636"/>
          <a:ext cx="980545" cy="323850"/>
        </a:xfrm>
        <a:prstGeom prst="rect">
          <a:avLst/>
        </a:prstGeom>
      </xdr:spPr>
    </xdr:pic>
    <xdr:clientData/>
  </xdr:twoCellAnchor>
  <xdr:twoCellAnchor>
    <xdr:from>
      <xdr:col>6</xdr:col>
      <xdr:colOff>651293</xdr:colOff>
      <xdr:row>6</xdr:row>
      <xdr:rowOff>130691</xdr:rowOff>
    </xdr:from>
    <xdr:to>
      <xdr:col>6</xdr:col>
      <xdr:colOff>773500</xdr:colOff>
      <xdr:row>6</xdr:row>
      <xdr:rowOff>267276</xdr:rowOff>
    </xdr:to>
    <xdr:sp macro="" textlink="">
      <xdr:nvSpPr>
        <xdr:cNvPr id="3" name="Right Arrow 134">
          <a:extLst>
            <a:ext uri="{FF2B5EF4-FFF2-40B4-BE49-F238E27FC236}">
              <a16:creationId xmlns:a16="http://schemas.microsoft.com/office/drawing/2014/main" id="{00000000-0008-0000-0200-000003000000}"/>
            </a:ext>
          </a:extLst>
        </xdr:cNvPr>
        <xdr:cNvSpPr/>
      </xdr:nvSpPr>
      <xdr:spPr>
        <a:xfrm>
          <a:off x="6452018" y="306439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33</xdr:row>
      <xdr:rowOff>130691</xdr:rowOff>
    </xdr:from>
    <xdr:to>
      <xdr:col>6</xdr:col>
      <xdr:colOff>773500</xdr:colOff>
      <xdr:row>33</xdr:row>
      <xdr:rowOff>267276</xdr:rowOff>
    </xdr:to>
    <xdr:sp macro="" textlink="">
      <xdr:nvSpPr>
        <xdr:cNvPr id="8" name="Right Arrow 134">
          <a:extLst>
            <a:ext uri="{FF2B5EF4-FFF2-40B4-BE49-F238E27FC236}">
              <a16:creationId xmlns:a16="http://schemas.microsoft.com/office/drawing/2014/main" id="{00000000-0008-0000-0200-000008000000}"/>
            </a:ext>
          </a:extLst>
        </xdr:cNvPr>
        <xdr:cNvSpPr/>
      </xdr:nvSpPr>
      <xdr:spPr>
        <a:xfrm>
          <a:off x="6452018" y="306439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85</xdr:row>
      <xdr:rowOff>130691</xdr:rowOff>
    </xdr:from>
    <xdr:to>
      <xdr:col>6</xdr:col>
      <xdr:colOff>773500</xdr:colOff>
      <xdr:row>85</xdr:row>
      <xdr:rowOff>267276</xdr:rowOff>
    </xdr:to>
    <xdr:sp macro="" textlink="">
      <xdr:nvSpPr>
        <xdr:cNvPr id="9" name="Right Arrow 134">
          <a:extLst>
            <a:ext uri="{FF2B5EF4-FFF2-40B4-BE49-F238E27FC236}">
              <a16:creationId xmlns:a16="http://schemas.microsoft.com/office/drawing/2014/main" id="{00000000-0008-0000-0200-000009000000}"/>
            </a:ext>
          </a:extLst>
        </xdr:cNvPr>
        <xdr:cNvSpPr/>
      </xdr:nvSpPr>
      <xdr:spPr>
        <a:xfrm>
          <a:off x="6452018" y="11055866"/>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6</xdr:col>
      <xdr:colOff>651293</xdr:colOff>
      <xdr:row>59</xdr:row>
      <xdr:rowOff>130691</xdr:rowOff>
    </xdr:from>
    <xdr:to>
      <xdr:col>6</xdr:col>
      <xdr:colOff>773500</xdr:colOff>
      <xdr:row>59</xdr:row>
      <xdr:rowOff>267276</xdr:rowOff>
    </xdr:to>
    <xdr:sp macro="" textlink="">
      <xdr:nvSpPr>
        <xdr:cNvPr id="10" name="Right Arrow 134">
          <a:extLst>
            <a:ext uri="{FF2B5EF4-FFF2-40B4-BE49-F238E27FC236}">
              <a16:creationId xmlns:a16="http://schemas.microsoft.com/office/drawing/2014/main" id="{00000000-0008-0000-0200-00000A000000}"/>
            </a:ext>
          </a:extLst>
        </xdr:cNvPr>
        <xdr:cNvSpPr/>
      </xdr:nvSpPr>
      <xdr:spPr>
        <a:xfrm>
          <a:off x="6452018" y="27962741"/>
          <a:ext cx="122207" cy="136585"/>
        </a:xfrm>
        <a:prstGeom prst="rightArrow">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194086</xdr:colOff>
      <xdr:row>0</xdr:row>
      <xdr:rowOff>108585</xdr:rowOff>
    </xdr:from>
    <xdr:to>
      <xdr:col>15</xdr:col>
      <xdr:colOff>613304</xdr:colOff>
      <xdr:row>0</xdr:row>
      <xdr:rowOff>432435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85711" y="108585"/>
          <a:ext cx="1066918" cy="323850"/>
        </a:xfrm>
        <a:prstGeom prst="rect">
          <a:avLst/>
        </a:prstGeom>
      </xdr:spPr>
    </xdr:pic>
    <xdr:clientData/>
  </xdr:twoCellAnchor>
  <xdr:twoCellAnchor>
    <xdr:from>
      <xdr:col>7</xdr:col>
      <xdr:colOff>50321</xdr:colOff>
      <xdr:row>6</xdr:row>
      <xdr:rowOff>100641</xdr:rowOff>
    </xdr:from>
    <xdr:to>
      <xdr:col>7</xdr:col>
      <xdr:colOff>172528</xdr:colOff>
      <xdr:row>6</xdr:row>
      <xdr:rowOff>237226</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70</xdr:row>
      <xdr:rowOff>100641</xdr:rowOff>
    </xdr:from>
    <xdr:to>
      <xdr:col>7</xdr:col>
      <xdr:colOff>172528</xdr:colOff>
      <xdr:row>70</xdr:row>
      <xdr:rowOff>237226</xdr:rowOff>
    </xdr:to>
    <xdr:sp macro="" textlink="">
      <xdr:nvSpPr>
        <xdr:cNvPr id="4" name="Right Arrow 2">
          <a:extLst>
            <a:ext uri="{FF2B5EF4-FFF2-40B4-BE49-F238E27FC236}">
              <a16:creationId xmlns:a16="http://schemas.microsoft.com/office/drawing/2014/main" id="{00000000-0008-0000-0300-000004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102</xdr:row>
      <xdr:rowOff>100641</xdr:rowOff>
    </xdr:from>
    <xdr:to>
      <xdr:col>7</xdr:col>
      <xdr:colOff>172528</xdr:colOff>
      <xdr:row>102</xdr:row>
      <xdr:rowOff>237226</xdr:rowOff>
    </xdr:to>
    <xdr:sp macro="" textlink="">
      <xdr:nvSpPr>
        <xdr:cNvPr id="5" name="Right Arrow 2">
          <a:extLst>
            <a:ext uri="{FF2B5EF4-FFF2-40B4-BE49-F238E27FC236}">
              <a16:creationId xmlns:a16="http://schemas.microsoft.com/office/drawing/2014/main" id="{00000000-0008-0000-0300-000005000000}"/>
            </a:ext>
          </a:extLst>
        </xdr:cNvPr>
        <xdr:cNvSpPr/>
      </xdr:nvSpPr>
      <xdr:spPr>
        <a:xfrm>
          <a:off x="6060596" y="289146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50321</xdr:colOff>
      <xdr:row>38</xdr:row>
      <xdr:rowOff>100641</xdr:rowOff>
    </xdr:from>
    <xdr:to>
      <xdr:col>7</xdr:col>
      <xdr:colOff>172528</xdr:colOff>
      <xdr:row>38</xdr:row>
      <xdr:rowOff>237226</xdr:rowOff>
    </xdr:to>
    <xdr:sp macro="" textlink="">
      <xdr:nvSpPr>
        <xdr:cNvPr id="9" name="Right Arrow 2">
          <a:extLst>
            <a:ext uri="{FF2B5EF4-FFF2-40B4-BE49-F238E27FC236}">
              <a16:creationId xmlns:a16="http://schemas.microsoft.com/office/drawing/2014/main" id="{00000000-0008-0000-0300-000009000000}"/>
            </a:ext>
          </a:extLst>
        </xdr:cNvPr>
        <xdr:cNvSpPr/>
      </xdr:nvSpPr>
      <xdr:spPr>
        <a:xfrm>
          <a:off x="6060596" y="17198016"/>
          <a:ext cx="122207" cy="136585"/>
        </a:xfrm>
        <a:prstGeom prst="rightArrow">
          <a:avLst/>
        </a:prstGeom>
        <a:solidFill>
          <a:srgbClr val="B3C3FB"/>
        </a:solidFill>
        <a:ln>
          <a:solidFill>
            <a:srgbClr val="B16FF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705237</xdr:colOff>
      <xdr:row>0</xdr:row>
      <xdr:rowOff>123827</xdr:rowOff>
    </xdr:from>
    <xdr:to>
      <xdr:col>18</xdr:col>
      <xdr:colOff>228600</xdr:colOff>
      <xdr:row>0</xdr:row>
      <xdr:rowOff>428625</xdr:rowOff>
    </xdr:to>
    <xdr:grpSp>
      <xdr:nvGrpSpPr>
        <xdr:cNvPr id="43" name="MGICLogoGrp">
          <a:extLst>
            <a:ext uri="{FF2B5EF4-FFF2-40B4-BE49-F238E27FC236}">
              <a16:creationId xmlns:a16="http://schemas.microsoft.com/office/drawing/2014/main" id="{00000000-0008-0000-0400-00002B000000}"/>
            </a:ext>
          </a:extLst>
        </xdr:cNvPr>
        <xdr:cNvGrpSpPr>
          <a:grpSpLocks noChangeAspect="1"/>
        </xdr:cNvGrpSpPr>
      </xdr:nvGrpSpPr>
      <xdr:grpSpPr bwMode="auto">
        <a:xfrm>
          <a:off x="8934837" y="123827"/>
          <a:ext cx="1002913" cy="304798"/>
          <a:chOff x="512" y="641"/>
          <a:chExt cx="2549" cy="800"/>
        </a:xfrm>
        <a:solidFill>
          <a:schemeClr val="tx1"/>
        </a:solidFill>
      </xdr:grpSpPr>
      <xdr:sp macro="" textlink="">
        <xdr:nvSpPr>
          <xdr:cNvPr id="44" name="Freeform 43">
            <a:extLst>
              <a:ext uri="{FF2B5EF4-FFF2-40B4-BE49-F238E27FC236}">
                <a16:creationId xmlns:a16="http://schemas.microsoft.com/office/drawing/2014/main" id="{00000000-0008-0000-0400-00002C000000}"/>
              </a:ext>
            </a:extLst>
          </xdr:cNvPr>
          <xdr:cNvSpPr>
            <a:spLocks/>
          </xdr:cNvSpPr>
        </xdr:nvSpPr>
        <xdr:spPr bwMode="auto">
          <a:xfrm>
            <a:off x="512" y="654"/>
            <a:ext cx="915" cy="774"/>
          </a:xfrm>
          <a:custGeom>
            <a:avLst/>
            <a:gdLst>
              <a:gd name="T0" fmla="*/ 114 w 704"/>
              <a:gd name="T1" fmla="*/ 204 h 595"/>
              <a:gd name="T2" fmla="*/ 80 w 704"/>
              <a:gd name="T3" fmla="*/ 595 h 595"/>
              <a:gd name="T4" fmla="*/ 40 w 704"/>
              <a:gd name="T5" fmla="*/ 590 h 595"/>
              <a:gd name="T6" fmla="*/ 0 w 704"/>
              <a:gd name="T7" fmla="*/ 595 h 595"/>
              <a:gd name="T8" fmla="*/ 88 w 704"/>
              <a:gd name="T9" fmla="*/ 0 h 595"/>
              <a:gd name="T10" fmla="*/ 122 w 704"/>
              <a:gd name="T11" fmla="*/ 5 h 595"/>
              <a:gd name="T12" fmla="*/ 158 w 704"/>
              <a:gd name="T13" fmla="*/ 0 h 595"/>
              <a:gd name="T14" fmla="*/ 356 w 704"/>
              <a:gd name="T15" fmla="*/ 413 h 595"/>
              <a:gd name="T16" fmla="*/ 556 w 704"/>
              <a:gd name="T17" fmla="*/ 0 h 595"/>
              <a:gd name="T18" fmla="*/ 594 w 704"/>
              <a:gd name="T19" fmla="*/ 5 h 595"/>
              <a:gd name="T20" fmla="*/ 630 w 704"/>
              <a:gd name="T21" fmla="*/ 0 h 595"/>
              <a:gd name="T22" fmla="*/ 704 w 704"/>
              <a:gd name="T23" fmla="*/ 595 h 595"/>
              <a:gd name="T24" fmla="*/ 634 w 704"/>
              <a:gd name="T25" fmla="*/ 590 h 595"/>
              <a:gd name="T26" fmla="*/ 562 w 704"/>
              <a:gd name="T27" fmla="*/ 595 h 595"/>
              <a:gd name="T28" fmla="*/ 528 w 704"/>
              <a:gd name="T29" fmla="*/ 195 h 595"/>
              <a:gd name="T30" fmla="*/ 526 w 704"/>
              <a:gd name="T31" fmla="*/ 195 h 595"/>
              <a:gd name="T32" fmla="*/ 336 w 704"/>
              <a:gd name="T33" fmla="*/ 595 h 595"/>
              <a:gd name="T34" fmla="*/ 320 w 704"/>
              <a:gd name="T35" fmla="*/ 594 h 595"/>
              <a:gd name="T36" fmla="*/ 304 w 704"/>
              <a:gd name="T37" fmla="*/ 595 h 595"/>
              <a:gd name="T38" fmla="*/ 116 w 704"/>
              <a:gd name="T39" fmla="*/ 204 h 595"/>
              <a:gd name="T40" fmla="*/ 114 w 704"/>
              <a:gd name="T41" fmla="*/ 204 h 5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704" h="595">
                <a:moveTo>
                  <a:pt x="114" y="204"/>
                </a:moveTo>
                <a:cubicBezTo>
                  <a:pt x="96" y="334"/>
                  <a:pt x="89" y="465"/>
                  <a:pt x="80" y="595"/>
                </a:cubicBezTo>
                <a:cubicBezTo>
                  <a:pt x="66" y="592"/>
                  <a:pt x="53" y="590"/>
                  <a:pt x="40" y="590"/>
                </a:cubicBezTo>
                <a:cubicBezTo>
                  <a:pt x="26" y="590"/>
                  <a:pt x="14" y="593"/>
                  <a:pt x="0" y="595"/>
                </a:cubicBezTo>
                <a:cubicBezTo>
                  <a:pt x="35" y="396"/>
                  <a:pt x="64" y="199"/>
                  <a:pt x="88" y="0"/>
                </a:cubicBezTo>
                <a:cubicBezTo>
                  <a:pt x="100" y="3"/>
                  <a:pt x="111" y="5"/>
                  <a:pt x="122" y="5"/>
                </a:cubicBezTo>
                <a:cubicBezTo>
                  <a:pt x="134" y="5"/>
                  <a:pt x="146" y="3"/>
                  <a:pt x="158" y="0"/>
                </a:cubicBezTo>
                <a:cubicBezTo>
                  <a:pt x="220" y="138"/>
                  <a:pt x="294" y="290"/>
                  <a:pt x="356" y="413"/>
                </a:cubicBezTo>
                <a:cubicBezTo>
                  <a:pt x="424" y="284"/>
                  <a:pt x="495" y="138"/>
                  <a:pt x="556" y="0"/>
                </a:cubicBezTo>
                <a:cubicBezTo>
                  <a:pt x="569" y="3"/>
                  <a:pt x="581" y="5"/>
                  <a:pt x="594" y="5"/>
                </a:cubicBezTo>
                <a:cubicBezTo>
                  <a:pt x="606" y="5"/>
                  <a:pt x="618" y="3"/>
                  <a:pt x="630" y="0"/>
                </a:cubicBezTo>
                <a:cubicBezTo>
                  <a:pt x="653" y="199"/>
                  <a:pt x="683" y="474"/>
                  <a:pt x="704" y="595"/>
                </a:cubicBezTo>
                <a:cubicBezTo>
                  <a:pt x="680" y="593"/>
                  <a:pt x="658" y="590"/>
                  <a:pt x="634" y="590"/>
                </a:cubicBezTo>
                <a:cubicBezTo>
                  <a:pt x="610" y="590"/>
                  <a:pt x="586" y="593"/>
                  <a:pt x="562" y="595"/>
                </a:cubicBezTo>
                <a:cubicBezTo>
                  <a:pt x="556" y="475"/>
                  <a:pt x="541" y="329"/>
                  <a:pt x="528" y="195"/>
                </a:cubicBezTo>
                <a:lnTo>
                  <a:pt x="526" y="195"/>
                </a:lnTo>
                <a:cubicBezTo>
                  <a:pt x="461" y="329"/>
                  <a:pt x="397" y="461"/>
                  <a:pt x="336" y="595"/>
                </a:cubicBezTo>
                <a:cubicBezTo>
                  <a:pt x="331" y="594"/>
                  <a:pt x="325" y="594"/>
                  <a:pt x="320" y="594"/>
                </a:cubicBezTo>
                <a:cubicBezTo>
                  <a:pt x="315" y="594"/>
                  <a:pt x="309" y="595"/>
                  <a:pt x="304" y="595"/>
                </a:cubicBezTo>
                <a:cubicBezTo>
                  <a:pt x="243" y="465"/>
                  <a:pt x="180" y="334"/>
                  <a:pt x="116" y="204"/>
                </a:cubicBezTo>
                <a:lnTo>
                  <a:pt x="114" y="204"/>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5" name="Freeform 44">
            <a:extLst>
              <a:ext uri="{FF2B5EF4-FFF2-40B4-BE49-F238E27FC236}">
                <a16:creationId xmlns:a16="http://schemas.microsoft.com/office/drawing/2014/main" id="{00000000-0008-0000-0400-00002D000000}"/>
              </a:ext>
            </a:extLst>
          </xdr:cNvPr>
          <xdr:cNvSpPr>
            <a:spLocks/>
          </xdr:cNvSpPr>
        </xdr:nvSpPr>
        <xdr:spPr bwMode="auto">
          <a:xfrm>
            <a:off x="1413" y="641"/>
            <a:ext cx="747" cy="800"/>
          </a:xfrm>
          <a:custGeom>
            <a:avLst/>
            <a:gdLst>
              <a:gd name="T0" fmla="*/ 527 w 575"/>
              <a:gd name="T1" fmla="*/ 139 h 615"/>
              <a:gd name="T2" fmla="*/ 358 w 575"/>
              <a:gd name="T3" fmla="*/ 52 h 615"/>
              <a:gd name="T4" fmla="*/ 141 w 575"/>
              <a:gd name="T5" fmla="*/ 321 h 615"/>
              <a:gd name="T6" fmla="*/ 351 w 575"/>
              <a:gd name="T7" fmla="*/ 561 h 615"/>
              <a:gd name="T8" fmla="*/ 445 w 575"/>
              <a:gd name="T9" fmla="*/ 546 h 615"/>
              <a:gd name="T10" fmla="*/ 447 w 575"/>
              <a:gd name="T11" fmla="*/ 486 h 615"/>
              <a:gd name="T12" fmla="*/ 441 w 575"/>
              <a:gd name="T13" fmla="*/ 339 h 615"/>
              <a:gd name="T14" fmla="*/ 505 w 575"/>
              <a:gd name="T15" fmla="*/ 344 h 615"/>
              <a:gd name="T16" fmla="*/ 575 w 575"/>
              <a:gd name="T17" fmla="*/ 339 h 615"/>
              <a:gd name="T18" fmla="*/ 567 w 575"/>
              <a:gd name="T19" fmla="*/ 483 h 615"/>
              <a:gd name="T20" fmla="*/ 570 w 575"/>
              <a:gd name="T21" fmla="*/ 578 h 615"/>
              <a:gd name="T22" fmla="*/ 340 w 575"/>
              <a:gd name="T23" fmla="*/ 615 h 615"/>
              <a:gd name="T24" fmla="*/ 0 w 575"/>
              <a:gd name="T25" fmla="*/ 328 h 615"/>
              <a:gd name="T26" fmla="*/ 356 w 575"/>
              <a:gd name="T27" fmla="*/ 0 h 615"/>
              <a:gd name="T28" fmla="*/ 563 w 575"/>
              <a:gd name="T29" fmla="*/ 51 h 615"/>
              <a:gd name="T30" fmla="*/ 539 w 575"/>
              <a:gd name="T31" fmla="*/ 139 h 615"/>
              <a:gd name="T32" fmla="*/ 527 w 575"/>
              <a:gd name="T33" fmla="*/ 139 h 6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75" h="615">
                <a:moveTo>
                  <a:pt x="527" y="139"/>
                </a:moveTo>
                <a:cubicBezTo>
                  <a:pt x="491" y="88"/>
                  <a:pt x="436" y="52"/>
                  <a:pt x="358" y="52"/>
                </a:cubicBezTo>
                <a:cubicBezTo>
                  <a:pt x="251" y="52"/>
                  <a:pt x="141" y="141"/>
                  <a:pt x="141" y="321"/>
                </a:cubicBezTo>
                <a:cubicBezTo>
                  <a:pt x="141" y="458"/>
                  <a:pt x="218" y="561"/>
                  <a:pt x="351" y="561"/>
                </a:cubicBezTo>
                <a:cubicBezTo>
                  <a:pt x="380" y="561"/>
                  <a:pt x="431" y="555"/>
                  <a:pt x="445" y="546"/>
                </a:cubicBezTo>
                <a:cubicBezTo>
                  <a:pt x="447" y="532"/>
                  <a:pt x="447" y="511"/>
                  <a:pt x="447" y="486"/>
                </a:cubicBezTo>
                <a:cubicBezTo>
                  <a:pt x="447" y="394"/>
                  <a:pt x="442" y="355"/>
                  <a:pt x="441" y="339"/>
                </a:cubicBezTo>
                <a:cubicBezTo>
                  <a:pt x="452" y="340"/>
                  <a:pt x="470" y="344"/>
                  <a:pt x="505" y="344"/>
                </a:cubicBezTo>
                <a:cubicBezTo>
                  <a:pt x="546" y="344"/>
                  <a:pt x="563" y="341"/>
                  <a:pt x="575" y="339"/>
                </a:cubicBezTo>
                <a:cubicBezTo>
                  <a:pt x="571" y="356"/>
                  <a:pt x="567" y="427"/>
                  <a:pt x="567" y="483"/>
                </a:cubicBezTo>
                <a:cubicBezTo>
                  <a:pt x="567" y="519"/>
                  <a:pt x="568" y="564"/>
                  <a:pt x="570" y="578"/>
                </a:cubicBezTo>
                <a:cubicBezTo>
                  <a:pt x="495" y="599"/>
                  <a:pt x="416" y="615"/>
                  <a:pt x="340" y="615"/>
                </a:cubicBezTo>
                <a:cubicBezTo>
                  <a:pt x="142" y="615"/>
                  <a:pt x="0" y="503"/>
                  <a:pt x="0" y="328"/>
                </a:cubicBezTo>
                <a:cubicBezTo>
                  <a:pt x="0" y="109"/>
                  <a:pt x="153" y="0"/>
                  <a:pt x="356" y="0"/>
                </a:cubicBezTo>
                <a:cubicBezTo>
                  <a:pt x="443" y="0"/>
                  <a:pt x="501" y="19"/>
                  <a:pt x="563" y="51"/>
                </a:cubicBezTo>
                <a:cubicBezTo>
                  <a:pt x="553" y="80"/>
                  <a:pt x="545" y="110"/>
                  <a:pt x="539" y="139"/>
                </a:cubicBezTo>
                <a:lnTo>
                  <a:pt x="527" y="139"/>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6" name="Freeform 45">
            <a:extLst>
              <a:ext uri="{FF2B5EF4-FFF2-40B4-BE49-F238E27FC236}">
                <a16:creationId xmlns:a16="http://schemas.microsoft.com/office/drawing/2014/main" id="{00000000-0008-0000-0400-00002E000000}"/>
              </a:ext>
            </a:extLst>
          </xdr:cNvPr>
          <xdr:cNvSpPr>
            <a:spLocks/>
          </xdr:cNvSpPr>
        </xdr:nvSpPr>
        <xdr:spPr bwMode="auto">
          <a:xfrm>
            <a:off x="2181" y="654"/>
            <a:ext cx="182" cy="774"/>
          </a:xfrm>
          <a:custGeom>
            <a:avLst/>
            <a:gdLst>
              <a:gd name="T0" fmla="*/ 7 w 140"/>
              <a:gd name="T1" fmla="*/ 239 h 595"/>
              <a:gd name="T2" fmla="*/ 0 w 140"/>
              <a:gd name="T3" fmla="*/ 0 h 595"/>
              <a:gd name="T4" fmla="*/ 70 w 140"/>
              <a:gd name="T5" fmla="*/ 5 h 595"/>
              <a:gd name="T6" fmla="*/ 140 w 140"/>
              <a:gd name="T7" fmla="*/ 0 h 595"/>
              <a:gd name="T8" fmla="*/ 132 w 140"/>
              <a:gd name="T9" fmla="*/ 239 h 595"/>
              <a:gd name="T10" fmla="*/ 132 w 140"/>
              <a:gd name="T11" fmla="*/ 356 h 595"/>
              <a:gd name="T12" fmla="*/ 140 w 140"/>
              <a:gd name="T13" fmla="*/ 595 h 595"/>
              <a:gd name="T14" fmla="*/ 70 w 140"/>
              <a:gd name="T15" fmla="*/ 590 h 595"/>
              <a:gd name="T16" fmla="*/ 0 w 140"/>
              <a:gd name="T17" fmla="*/ 595 h 595"/>
              <a:gd name="T18" fmla="*/ 7 w 140"/>
              <a:gd name="T19" fmla="*/ 356 h 595"/>
              <a:gd name="T20" fmla="*/ 7 w 140"/>
              <a:gd name="T21" fmla="*/ 239 h 5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0" h="595">
                <a:moveTo>
                  <a:pt x="7" y="239"/>
                </a:moveTo>
                <a:cubicBezTo>
                  <a:pt x="7" y="143"/>
                  <a:pt x="6" y="76"/>
                  <a:pt x="0" y="0"/>
                </a:cubicBezTo>
                <a:cubicBezTo>
                  <a:pt x="19" y="1"/>
                  <a:pt x="42" y="5"/>
                  <a:pt x="70" y="5"/>
                </a:cubicBezTo>
                <a:cubicBezTo>
                  <a:pt x="99" y="5"/>
                  <a:pt x="121" y="1"/>
                  <a:pt x="140" y="0"/>
                </a:cubicBezTo>
                <a:cubicBezTo>
                  <a:pt x="135" y="76"/>
                  <a:pt x="132" y="143"/>
                  <a:pt x="132" y="239"/>
                </a:cubicBezTo>
                <a:lnTo>
                  <a:pt x="132" y="356"/>
                </a:lnTo>
                <a:cubicBezTo>
                  <a:pt x="132" y="453"/>
                  <a:pt x="134" y="519"/>
                  <a:pt x="140" y="595"/>
                </a:cubicBezTo>
                <a:cubicBezTo>
                  <a:pt x="121" y="594"/>
                  <a:pt x="97" y="590"/>
                  <a:pt x="70" y="590"/>
                </a:cubicBezTo>
                <a:cubicBezTo>
                  <a:pt x="41" y="590"/>
                  <a:pt x="19" y="594"/>
                  <a:pt x="0" y="595"/>
                </a:cubicBezTo>
                <a:cubicBezTo>
                  <a:pt x="5" y="519"/>
                  <a:pt x="7" y="453"/>
                  <a:pt x="7" y="356"/>
                </a:cubicBezTo>
                <a:lnTo>
                  <a:pt x="7" y="239"/>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47" name="Freeform 46">
            <a:extLst>
              <a:ext uri="{FF2B5EF4-FFF2-40B4-BE49-F238E27FC236}">
                <a16:creationId xmlns:a16="http://schemas.microsoft.com/office/drawing/2014/main" id="{00000000-0008-0000-0400-00002F000000}"/>
              </a:ext>
            </a:extLst>
          </xdr:cNvPr>
          <xdr:cNvSpPr>
            <a:spLocks/>
          </xdr:cNvSpPr>
        </xdr:nvSpPr>
        <xdr:spPr bwMode="auto">
          <a:xfrm>
            <a:off x="2389" y="641"/>
            <a:ext cx="672" cy="798"/>
          </a:xfrm>
          <a:custGeom>
            <a:avLst/>
            <a:gdLst>
              <a:gd name="T0" fmla="*/ 512 w 517"/>
              <a:gd name="T1" fmla="*/ 504 h 614"/>
              <a:gd name="T2" fmla="*/ 494 w 517"/>
              <a:gd name="T3" fmla="*/ 576 h 614"/>
              <a:gd name="T4" fmla="*/ 317 w 517"/>
              <a:gd name="T5" fmla="*/ 614 h 614"/>
              <a:gd name="T6" fmla="*/ 0 w 517"/>
              <a:gd name="T7" fmla="*/ 328 h 614"/>
              <a:gd name="T8" fmla="*/ 342 w 517"/>
              <a:gd name="T9" fmla="*/ 0 h 614"/>
              <a:gd name="T10" fmla="*/ 517 w 517"/>
              <a:gd name="T11" fmla="*/ 43 h 614"/>
              <a:gd name="T12" fmla="*/ 497 w 517"/>
              <a:gd name="T13" fmla="*/ 130 h 614"/>
              <a:gd name="T14" fmla="*/ 486 w 517"/>
              <a:gd name="T15" fmla="*/ 130 h 614"/>
              <a:gd name="T16" fmla="*/ 337 w 517"/>
              <a:gd name="T17" fmla="*/ 54 h 614"/>
              <a:gd name="T18" fmla="*/ 141 w 517"/>
              <a:gd name="T19" fmla="*/ 315 h 614"/>
              <a:gd name="T20" fmla="*/ 346 w 517"/>
              <a:gd name="T21" fmla="*/ 561 h 614"/>
              <a:gd name="T22" fmla="*/ 502 w 517"/>
              <a:gd name="T23" fmla="*/ 497 h 614"/>
              <a:gd name="T24" fmla="*/ 512 w 517"/>
              <a:gd name="T25" fmla="*/ 504 h 6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7" h="614">
                <a:moveTo>
                  <a:pt x="512" y="504"/>
                </a:moveTo>
                <a:cubicBezTo>
                  <a:pt x="502" y="528"/>
                  <a:pt x="496" y="553"/>
                  <a:pt x="494" y="576"/>
                </a:cubicBezTo>
                <a:cubicBezTo>
                  <a:pt x="449" y="600"/>
                  <a:pt x="388" y="614"/>
                  <a:pt x="317" y="614"/>
                </a:cubicBezTo>
                <a:cubicBezTo>
                  <a:pt x="117" y="614"/>
                  <a:pt x="0" y="489"/>
                  <a:pt x="0" y="328"/>
                </a:cubicBezTo>
                <a:cubicBezTo>
                  <a:pt x="0" y="91"/>
                  <a:pt x="161" y="0"/>
                  <a:pt x="342" y="0"/>
                </a:cubicBezTo>
                <a:cubicBezTo>
                  <a:pt x="402" y="0"/>
                  <a:pt x="479" y="18"/>
                  <a:pt x="517" y="43"/>
                </a:cubicBezTo>
                <a:cubicBezTo>
                  <a:pt x="506" y="71"/>
                  <a:pt x="500" y="101"/>
                  <a:pt x="497" y="130"/>
                </a:cubicBezTo>
                <a:lnTo>
                  <a:pt x="486" y="130"/>
                </a:lnTo>
                <a:cubicBezTo>
                  <a:pt x="444" y="76"/>
                  <a:pt x="399" y="54"/>
                  <a:pt x="337" y="54"/>
                </a:cubicBezTo>
                <a:cubicBezTo>
                  <a:pt x="245" y="54"/>
                  <a:pt x="141" y="134"/>
                  <a:pt x="141" y="315"/>
                </a:cubicBezTo>
                <a:cubicBezTo>
                  <a:pt x="141" y="491"/>
                  <a:pt x="246" y="561"/>
                  <a:pt x="346" y="561"/>
                </a:cubicBezTo>
                <a:cubicBezTo>
                  <a:pt x="401" y="561"/>
                  <a:pt x="465" y="535"/>
                  <a:pt x="502" y="497"/>
                </a:cubicBezTo>
                <a:lnTo>
                  <a:pt x="512" y="504"/>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42</xdr:col>
      <xdr:colOff>646302</xdr:colOff>
      <xdr:row>1</xdr:row>
      <xdr:rowOff>92872</xdr:rowOff>
    </xdr:from>
    <xdr:to>
      <xdr:col>43</xdr:col>
      <xdr:colOff>800100</xdr:colOff>
      <xdr:row>1</xdr:row>
      <xdr:rowOff>409575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0302" y="283372"/>
          <a:ext cx="972948" cy="316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outlinePr summaryBelow="0"/>
    <pageSetUpPr fitToPage="1"/>
  </sheetPr>
  <dimension ref="A1:P175"/>
  <sheetViews>
    <sheetView showGridLines="0" tabSelected="1" zoomScaleNormal="100" workbookViewId="0">
      <pane ySplit="1" topLeftCell="A2" activePane="bottomLeft" state="frozen"/>
      <selection pane="bottomLeft" activeCell="L5" sqref="L5"/>
    </sheetView>
  </sheetViews>
  <sheetFormatPr defaultColWidth="9.1796875" defaultRowHeight="14.5" x14ac:dyDescent="0.35"/>
  <cols>
    <col min="1" max="1" width="2.26953125" customWidth="1"/>
    <col min="2" max="2" width="4.453125" customWidth="1"/>
    <col min="3" max="3" width="14.81640625" customWidth="1"/>
    <col min="4" max="4" width="37.7265625" customWidth="1"/>
    <col min="5" max="5" width="18.7265625" customWidth="1"/>
    <col min="6" max="6" width="8.1796875" customWidth="1"/>
    <col min="7" max="7" width="4" customWidth="1"/>
    <col min="8" max="8" width="7.1796875" customWidth="1"/>
    <col min="9" max="9" width="18.7265625" customWidth="1"/>
    <col min="10" max="10" width="8.1796875" customWidth="1"/>
    <col min="11" max="11" width="11.7265625" customWidth="1"/>
    <col min="12" max="12" width="18.26953125" customWidth="1"/>
    <col min="13" max="14" width="4.81640625" customWidth="1"/>
    <col min="15" max="15" width="3.7265625" customWidth="1"/>
    <col min="16" max="16" width="51.7265625" customWidth="1"/>
  </cols>
  <sheetData>
    <row r="1" spans="1:14" s="1" customFormat="1" ht="40.5" customHeight="1" thickBot="1" x14ac:dyDescent="0.8">
      <c r="B1" s="92" t="s">
        <v>0</v>
      </c>
      <c r="C1" s="93"/>
      <c r="D1" s="93"/>
      <c r="E1" s="94"/>
      <c r="F1" s="94"/>
      <c r="G1" s="94"/>
      <c r="H1" s="94"/>
      <c r="I1" s="93"/>
      <c r="J1" s="93"/>
      <c r="K1" s="93"/>
      <c r="L1" s="93"/>
      <c r="M1" s="93"/>
      <c r="N1" s="93"/>
    </row>
    <row r="2" spans="1:14" ht="128.25" customHeight="1" thickTop="1" thickBot="1" x14ac:dyDescent="0.4">
      <c r="B2" s="95"/>
      <c r="C2" s="257" t="s">
        <v>1</v>
      </c>
      <c r="D2" s="258"/>
      <c r="E2" s="258"/>
      <c r="F2" s="258"/>
      <c r="G2" s="258"/>
      <c r="H2" s="258"/>
      <c r="I2" s="258"/>
      <c r="J2" s="258"/>
      <c r="K2" s="258"/>
      <c r="L2" s="258"/>
      <c r="M2" s="95"/>
      <c r="N2" s="95"/>
    </row>
    <row r="3" spans="1:14" ht="21" customHeight="1" thickBot="1" x14ac:dyDescent="0.4">
      <c r="B3" s="5"/>
      <c r="C3" s="252" t="s">
        <v>2</v>
      </c>
      <c r="D3" s="252"/>
      <c r="E3" s="253"/>
      <c r="F3" s="254"/>
      <c r="G3" s="254"/>
      <c r="H3" s="254"/>
      <c r="I3" s="255"/>
      <c r="J3" s="6"/>
      <c r="K3" s="86" t="s">
        <v>3</v>
      </c>
      <c r="L3" s="84"/>
      <c r="M3" s="5"/>
      <c r="N3" s="5"/>
    </row>
    <row r="4" spans="1:14" ht="4.1500000000000004" customHeight="1" thickBot="1" x14ac:dyDescent="0.4">
      <c r="B4" s="5"/>
      <c r="C4" s="6"/>
      <c r="D4" s="6"/>
      <c r="E4" s="6"/>
      <c r="F4" s="6"/>
      <c r="G4" s="6"/>
      <c r="H4" s="6"/>
      <c r="I4" s="6"/>
      <c r="J4" s="6"/>
      <c r="K4" s="6"/>
      <c r="L4" s="6"/>
      <c r="M4" s="5"/>
      <c r="N4" s="5"/>
    </row>
    <row r="5" spans="1:14" ht="21" customHeight="1" thickBot="1" x14ac:dyDescent="0.4">
      <c r="B5" s="5"/>
      <c r="C5" s="6"/>
      <c r="D5" s="6"/>
      <c r="E5" s="6"/>
      <c r="F5" s="96" t="s">
        <v>4</v>
      </c>
      <c r="G5" s="86"/>
      <c r="H5" s="86"/>
      <c r="I5" s="85"/>
      <c r="J5" s="6"/>
      <c r="K5" s="86"/>
      <c r="L5" s="85"/>
      <c r="M5" s="5"/>
      <c r="N5" s="5"/>
    </row>
    <row r="6" spans="1:14" ht="12" customHeight="1" thickBot="1" x14ac:dyDescent="0.4">
      <c r="L6" t="s">
        <v>5</v>
      </c>
    </row>
    <row r="7" spans="1:14" ht="21" customHeight="1" thickBot="1" x14ac:dyDescent="0.4">
      <c r="B7" s="101"/>
      <c r="C7" s="249" t="s">
        <v>6</v>
      </c>
      <c r="D7" s="250"/>
      <c r="E7" s="250"/>
      <c r="F7" s="250"/>
      <c r="G7" s="250"/>
      <c r="H7" s="250"/>
      <c r="I7" s="7" t="str">
        <f>IF(ISNUMBER($I$5),$I$5,"")</f>
        <v/>
      </c>
      <c r="J7" s="8"/>
      <c r="K7" s="8"/>
      <c r="L7" s="7" t="str">
        <f>IF(ISNUMBER($L$5),$L$5,"")</f>
        <v/>
      </c>
      <c r="M7" s="9"/>
      <c r="N7" s="10"/>
    </row>
    <row r="8" spans="1:14" ht="6.75" customHeight="1" x14ac:dyDescent="0.35">
      <c r="B8" s="21"/>
      <c r="C8" s="20"/>
      <c r="D8" s="20"/>
      <c r="E8" s="20"/>
      <c r="F8" s="20"/>
      <c r="G8" s="20"/>
      <c r="H8" s="20"/>
      <c r="I8" s="20"/>
      <c r="J8" s="20"/>
      <c r="K8" s="20"/>
      <c r="L8" s="20"/>
      <c r="M8" s="20"/>
      <c r="N8" s="22"/>
    </row>
    <row r="9" spans="1:14" ht="21" customHeight="1" x14ac:dyDescent="0.35">
      <c r="B9" s="11">
        <v>1</v>
      </c>
      <c r="C9" s="247" t="s">
        <v>7</v>
      </c>
      <c r="D9" s="247"/>
      <c r="E9" s="247"/>
      <c r="F9" s="247"/>
      <c r="G9" s="247"/>
      <c r="H9" s="16"/>
      <c r="I9" s="184"/>
      <c r="J9" s="2"/>
      <c r="K9" s="2"/>
      <c r="L9" s="184"/>
      <c r="N9" s="14"/>
    </row>
    <row r="10" spans="1:14" ht="21" customHeight="1" x14ac:dyDescent="0.35">
      <c r="B10" s="11">
        <v>2</v>
      </c>
      <c r="C10" s="247" t="s">
        <v>8</v>
      </c>
      <c r="D10" s="247"/>
      <c r="E10" s="247"/>
      <c r="F10" s="247"/>
      <c r="G10" s="247"/>
      <c r="H10" s="16"/>
      <c r="I10" s="185"/>
      <c r="J10" s="2"/>
      <c r="K10" s="2"/>
      <c r="L10" s="185"/>
      <c r="N10" s="14"/>
    </row>
    <row r="11" spans="1:14" ht="6.75" customHeight="1" x14ac:dyDescent="0.35">
      <c r="B11" s="13"/>
      <c r="N11" s="14"/>
    </row>
    <row r="12" spans="1:14" x14ac:dyDescent="0.35">
      <c r="B12" s="15"/>
      <c r="C12" s="16" t="s">
        <v>9</v>
      </c>
      <c r="D12" s="3"/>
      <c r="E12" s="3"/>
      <c r="F12" s="3"/>
      <c r="G12" s="3"/>
      <c r="H12" s="3"/>
      <c r="I12" s="234">
        <f>SUM(I9:I10)</f>
        <v>0</v>
      </c>
      <c r="J12" s="3"/>
      <c r="K12" s="3"/>
      <c r="L12" s="234">
        <f>SUM(L9:L10)</f>
        <v>0</v>
      </c>
      <c r="N12" s="14"/>
    </row>
    <row r="13" spans="1:14" ht="8.25" customHeight="1" thickBot="1" x14ac:dyDescent="0.4">
      <c r="B13" s="17"/>
      <c r="C13" s="18"/>
      <c r="D13" s="18"/>
      <c r="E13" s="18"/>
      <c r="F13" s="18"/>
      <c r="G13" s="18"/>
      <c r="H13" s="18"/>
      <c r="I13" s="18"/>
      <c r="J13" s="18"/>
      <c r="K13" s="18"/>
      <c r="L13" s="18"/>
      <c r="M13" s="18"/>
      <c r="N13" s="19"/>
    </row>
    <row r="14" spans="1:14" ht="15" thickBot="1" x14ac:dyDescent="0.4">
      <c r="J14" s="20"/>
      <c r="K14" s="20"/>
    </row>
    <row r="15" spans="1:14" ht="21" customHeight="1" thickBot="1" x14ac:dyDescent="0.4">
      <c r="A15" s="2"/>
      <c r="B15" s="231"/>
      <c r="C15" s="249" t="s">
        <v>10</v>
      </c>
      <c r="D15" s="250"/>
      <c r="E15" s="250"/>
      <c r="F15" s="250"/>
      <c r="G15" s="250"/>
      <c r="H15" s="250"/>
      <c r="I15" s="7" t="str">
        <f>IF(ISNUMBER($I$5),$I$5,"")</f>
        <v/>
      </c>
      <c r="J15" s="8"/>
      <c r="K15" s="8"/>
      <c r="L15" s="7" t="str">
        <f>IF(ISNUMBER($L$5),$L$5,"")</f>
        <v/>
      </c>
      <c r="M15" s="9"/>
      <c r="N15" s="10"/>
    </row>
    <row r="16" spans="1:14" ht="6.75" customHeight="1" x14ac:dyDescent="0.35">
      <c r="B16" s="21"/>
      <c r="C16" s="20"/>
      <c r="D16" s="20"/>
      <c r="E16" s="20"/>
      <c r="F16" s="20"/>
      <c r="G16" s="20"/>
      <c r="H16" s="20"/>
      <c r="I16" s="20"/>
      <c r="J16" s="20"/>
      <c r="K16" s="20"/>
      <c r="L16" s="20"/>
      <c r="M16" s="20"/>
      <c r="N16" s="22"/>
    </row>
    <row r="17" spans="2:16" ht="21" customHeight="1" x14ac:dyDescent="0.35">
      <c r="B17" s="103"/>
      <c r="C17" s="102" t="s">
        <v>11</v>
      </c>
      <c r="D17" s="256"/>
      <c r="E17" s="256"/>
      <c r="F17" s="256"/>
      <c r="G17" s="256"/>
      <c r="H17" s="256"/>
      <c r="I17" s="27" t="str">
        <f>IF(ISNUMBER($I$5),$I$5,"")</f>
        <v/>
      </c>
      <c r="J17" s="28"/>
      <c r="K17" s="29"/>
      <c r="L17" s="27" t="str">
        <f>IF(ISNUMBER($L$5),$L$5,"")</f>
        <v/>
      </c>
      <c r="M17" s="29"/>
      <c r="N17" s="104"/>
    </row>
    <row r="18" spans="2:16" ht="6.75" customHeight="1" x14ac:dyDescent="0.35">
      <c r="B18" s="13"/>
      <c r="N18" s="14"/>
    </row>
    <row r="19" spans="2:16" ht="21" customHeight="1" x14ac:dyDescent="0.35">
      <c r="B19" s="11">
        <v>4</v>
      </c>
      <c r="C19" s="247" t="s">
        <v>12</v>
      </c>
      <c r="D19" s="247"/>
      <c r="E19" s="247"/>
      <c r="F19" s="247"/>
      <c r="G19" s="247"/>
      <c r="H19" s="16"/>
      <c r="I19" s="184"/>
      <c r="J19" s="2"/>
      <c r="K19" s="2"/>
      <c r="L19" s="184"/>
      <c r="N19" s="14"/>
    </row>
    <row r="20" spans="2:16" ht="21" customHeight="1" x14ac:dyDescent="0.35">
      <c r="B20" s="11">
        <v>5</v>
      </c>
      <c r="C20" s="247" t="s">
        <v>13</v>
      </c>
      <c r="D20" s="247"/>
      <c r="E20" s="247"/>
      <c r="F20" s="247"/>
      <c r="G20" s="247"/>
      <c r="H20" s="71" t="s">
        <v>14</v>
      </c>
      <c r="I20" s="187"/>
      <c r="J20" s="24" t="s">
        <v>15</v>
      </c>
      <c r="K20" s="71" t="s">
        <v>14</v>
      </c>
      <c r="L20" s="187"/>
      <c r="M20" s="24" t="s">
        <v>15</v>
      </c>
      <c r="N20" s="14"/>
    </row>
    <row r="21" spans="2:16" ht="21" customHeight="1" x14ac:dyDescent="0.35">
      <c r="B21" s="11">
        <v>6</v>
      </c>
      <c r="C21" s="247" t="s">
        <v>16</v>
      </c>
      <c r="D21" s="247"/>
      <c r="E21" s="247"/>
      <c r="F21" s="247"/>
      <c r="G21" s="247"/>
      <c r="H21" s="16"/>
      <c r="I21" s="186"/>
      <c r="J21" s="2"/>
      <c r="K21" s="2"/>
      <c r="L21" s="186"/>
      <c r="N21" s="14"/>
    </row>
    <row r="22" spans="2:16" ht="21" customHeight="1" x14ac:dyDescent="0.35">
      <c r="B22" s="11">
        <v>7</v>
      </c>
      <c r="C22" s="247" t="s">
        <v>17</v>
      </c>
      <c r="D22" s="247"/>
      <c r="E22" s="247"/>
      <c r="F22" s="247"/>
      <c r="G22" s="247"/>
      <c r="H22" s="16"/>
      <c r="I22" s="186"/>
      <c r="J22" s="2"/>
      <c r="K22" s="2"/>
      <c r="L22" s="186"/>
      <c r="N22" s="14"/>
    </row>
    <row r="23" spans="2:16" ht="21" customHeight="1" x14ac:dyDescent="0.35">
      <c r="B23" s="11">
        <v>8</v>
      </c>
      <c r="C23" s="247" t="s">
        <v>18</v>
      </c>
      <c r="D23" s="247"/>
      <c r="E23" s="247"/>
      <c r="F23" s="247"/>
      <c r="G23" s="247"/>
      <c r="H23" s="71" t="s">
        <v>14</v>
      </c>
      <c r="I23" s="187"/>
      <c r="J23" s="24" t="s">
        <v>15</v>
      </c>
      <c r="K23" s="23" t="s">
        <v>14</v>
      </c>
      <c r="L23" s="187"/>
      <c r="M23" s="24" t="s">
        <v>15</v>
      </c>
      <c r="N23" s="14"/>
    </row>
    <row r="24" spans="2:16" ht="21" customHeight="1" thickBot="1" x14ac:dyDescent="0.4">
      <c r="B24" s="11">
        <v>9</v>
      </c>
      <c r="C24" s="247" t="s">
        <v>19</v>
      </c>
      <c r="D24" s="247"/>
      <c r="E24" s="247"/>
      <c r="F24" s="247"/>
      <c r="G24" s="247"/>
      <c r="H24" s="71"/>
      <c r="I24" s="185"/>
      <c r="J24" s="2"/>
      <c r="K24" s="2"/>
      <c r="L24" s="185"/>
      <c r="N24" s="14"/>
    </row>
    <row r="25" spans="2:16" ht="21" customHeight="1" x14ac:dyDescent="0.35">
      <c r="B25" s="11">
        <v>10</v>
      </c>
      <c r="C25" s="247" t="s">
        <v>20</v>
      </c>
      <c r="D25" s="247"/>
      <c r="E25" s="247"/>
      <c r="F25" s="247"/>
      <c r="G25" s="247"/>
      <c r="H25" s="71" t="s">
        <v>21</v>
      </c>
      <c r="I25" s="189"/>
      <c r="J25" s="2"/>
      <c r="K25" s="23" t="s">
        <v>21</v>
      </c>
      <c r="L25" s="189"/>
      <c r="N25" s="14"/>
      <c r="P25" s="181" t="str">
        <f>IF(OR(AND(NOT(ISBLANK(I25)),ISBLANK($I$5)),AND(NOT(ISBLANK(L25)),ISBLANK($L$5))),ErrMsg_InputYears,"")</f>
        <v/>
      </c>
    </row>
    <row r="26" spans="2:16" ht="21" customHeight="1" thickBot="1" x14ac:dyDescent="0.4">
      <c r="B26" s="11" t="s">
        <v>22</v>
      </c>
      <c r="C26" s="251" t="s">
        <v>23</v>
      </c>
      <c r="D26" s="251"/>
      <c r="E26" s="251"/>
      <c r="F26" s="251"/>
      <c r="G26" s="251"/>
      <c r="H26" s="71"/>
      <c r="I26" s="25" t="str">
        <f>IFERROR(IF(AND(I25&gt;0,$I$5&gt;0),VLOOKUP($I$5,LKP_MILEAGE,2,FALSE),""),"")</f>
        <v/>
      </c>
      <c r="J26" s="2"/>
      <c r="K26" s="2"/>
      <c r="L26" s="25" t="str">
        <f>IFERROR(IF(AND(L25&gt;0,$L$5&gt;0),VLOOKUP($L$5,LKP_MILEAGE,2,FALSE),""),"")</f>
        <v/>
      </c>
      <c r="N26" s="14"/>
    </row>
    <row r="27" spans="2:16" ht="21" customHeight="1" x14ac:dyDescent="0.35">
      <c r="B27" s="11" t="s">
        <v>24</v>
      </c>
      <c r="C27" s="251" t="s">
        <v>25</v>
      </c>
      <c r="D27" s="251"/>
      <c r="E27" s="251"/>
      <c r="F27" s="251"/>
      <c r="G27" s="251"/>
      <c r="H27" s="100"/>
      <c r="I27" s="26" t="str">
        <f>IFERROR(IF(I26&gt;0,I25*I26,""),"")</f>
        <v/>
      </c>
      <c r="J27" s="2"/>
      <c r="K27" s="2"/>
      <c r="L27" s="26" t="str">
        <f>IFERROR(IF(L26&gt;0,L25*L26,""),"")</f>
        <v/>
      </c>
      <c r="N27" s="14"/>
    </row>
    <row r="28" spans="2:16" ht="21" customHeight="1" x14ac:dyDescent="0.35">
      <c r="B28" s="11">
        <v>12</v>
      </c>
      <c r="C28" s="247" t="s">
        <v>26</v>
      </c>
      <c r="D28" s="247"/>
      <c r="E28" s="247"/>
      <c r="F28" s="247"/>
      <c r="G28" s="247"/>
      <c r="H28" s="71"/>
      <c r="I28" s="188"/>
      <c r="J28" s="2"/>
      <c r="K28" s="2"/>
      <c r="L28" s="188"/>
      <c r="N28" s="14"/>
    </row>
    <row r="29" spans="2:16" ht="6.75" customHeight="1" x14ac:dyDescent="0.35">
      <c r="B29" s="13"/>
      <c r="N29" s="14"/>
    </row>
    <row r="30" spans="2:16" x14ac:dyDescent="0.35">
      <c r="B30" s="15"/>
      <c r="C30" s="16" t="s">
        <v>9</v>
      </c>
      <c r="D30" s="3"/>
      <c r="E30" s="3"/>
      <c r="F30" s="3"/>
      <c r="G30" s="3"/>
      <c r="H30" s="3"/>
      <c r="I30" s="234">
        <f>IFERROR(I19+-I20+SUM(I21:I22)-I23+I24+IF(ISNUMBER(I27),I27,0)+I28,0)</f>
        <v>0</v>
      </c>
      <c r="J30" s="3"/>
      <c r="K30" s="3"/>
      <c r="L30" s="234">
        <f>IFERROR(L19+-L20+SUM(L21:L22)-L23+L24+IF(ISNUMBER(L27),L27,0)+L28,0)</f>
        <v>0</v>
      </c>
      <c r="N30" s="14"/>
    </row>
    <row r="31" spans="2:16" ht="8.25" customHeight="1" thickBot="1" x14ac:dyDescent="0.4">
      <c r="B31" s="17"/>
      <c r="C31" s="18"/>
      <c r="D31" s="18"/>
      <c r="E31" s="18"/>
      <c r="F31" s="18"/>
      <c r="G31" s="18"/>
      <c r="H31" s="18"/>
      <c r="I31" s="18"/>
      <c r="J31" s="18"/>
      <c r="K31" s="18"/>
      <c r="L31" s="18"/>
      <c r="M31" s="18"/>
      <c r="N31" s="19"/>
    </row>
    <row r="32" spans="2:16" ht="15" thickBot="1" x14ac:dyDescent="0.4">
      <c r="J32" s="20"/>
      <c r="K32" s="20"/>
    </row>
    <row r="33" spans="1:16" ht="21" customHeight="1" thickBot="1" x14ac:dyDescent="0.4">
      <c r="A33" s="2"/>
      <c r="B33" s="231"/>
      <c r="C33" s="249" t="s">
        <v>27</v>
      </c>
      <c r="D33" s="250"/>
      <c r="E33" s="250"/>
      <c r="F33" s="250"/>
      <c r="G33" s="250"/>
      <c r="H33" s="250"/>
      <c r="I33" s="7" t="str">
        <f>IF(ISNUMBER($I$5),$I$5,"")</f>
        <v/>
      </c>
      <c r="J33" s="8"/>
      <c r="K33" s="8"/>
      <c r="L33" s="7" t="str">
        <f>IF(ISNUMBER($L$5),$L$5,"")</f>
        <v/>
      </c>
      <c r="M33" s="9"/>
      <c r="N33" s="10"/>
    </row>
    <row r="34" spans="1:16" ht="6.75" customHeight="1" thickBot="1" x14ac:dyDescent="0.4">
      <c r="B34" s="21"/>
      <c r="C34" s="20"/>
      <c r="D34" s="20"/>
      <c r="E34" s="20"/>
      <c r="F34" s="20"/>
      <c r="G34" s="20"/>
      <c r="H34" s="20"/>
      <c r="I34" s="20"/>
      <c r="J34" s="20"/>
      <c r="K34" s="20"/>
      <c r="L34" s="20"/>
      <c r="M34" s="20"/>
      <c r="N34" s="22"/>
    </row>
    <row r="35" spans="1:16" ht="21" customHeight="1" x14ac:dyDescent="0.35">
      <c r="B35" s="103"/>
      <c r="C35" s="102" t="s">
        <v>11</v>
      </c>
      <c r="D35" s="259"/>
      <c r="E35" s="259"/>
      <c r="F35" s="259"/>
      <c r="G35" s="259"/>
      <c r="H35" s="259"/>
      <c r="I35" s="27" t="str">
        <f>IF(ISNUMBER($I$5),$I$5,"")</f>
        <v/>
      </c>
      <c r="J35" s="28"/>
      <c r="K35" s="29"/>
      <c r="L35" s="27" t="str">
        <f>IF(ISNUMBER($L$5),$L$5,"")</f>
        <v/>
      </c>
      <c r="M35" s="29"/>
      <c r="N35" s="104"/>
    </row>
    <row r="36" spans="1:16" ht="6.75" customHeight="1" x14ac:dyDescent="0.35">
      <c r="B36" s="13"/>
      <c r="N36" s="14"/>
    </row>
    <row r="37" spans="1:16" ht="21" customHeight="1" x14ac:dyDescent="0.35">
      <c r="B37" s="11">
        <v>3</v>
      </c>
      <c r="C37" s="247" t="s">
        <v>28</v>
      </c>
      <c r="D37" s="247"/>
      <c r="E37" s="247"/>
      <c r="F37" s="247"/>
      <c r="G37" s="247"/>
      <c r="H37" s="16"/>
      <c r="I37" s="184"/>
      <c r="J37" s="2"/>
      <c r="K37" s="2"/>
      <c r="L37" s="184"/>
      <c r="N37" s="14"/>
    </row>
    <row r="38" spans="1:16" ht="21" customHeight="1" x14ac:dyDescent="0.35">
      <c r="B38" s="11">
        <v>4</v>
      </c>
      <c r="C38" s="247" t="s">
        <v>12</v>
      </c>
      <c r="D38" s="247"/>
      <c r="E38" s="247"/>
      <c r="F38" s="247"/>
      <c r="G38" s="247"/>
      <c r="H38" s="16"/>
      <c r="I38" s="184"/>
      <c r="J38" s="2"/>
      <c r="K38" s="2"/>
      <c r="L38" s="184"/>
      <c r="N38" s="14"/>
    </row>
    <row r="39" spans="1:16" ht="21" customHeight="1" x14ac:dyDescent="0.35">
      <c r="B39" s="11">
        <v>5</v>
      </c>
      <c r="C39" s="247" t="s">
        <v>13</v>
      </c>
      <c r="D39" s="247"/>
      <c r="E39" s="247"/>
      <c r="F39" s="247"/>
      <c r="G39" s="247"/>
      <c r="H39" s="71" t="s">
        <v>14</v>
      </c>
      <c r="I39" s="187"/>
      <c r="J39" s="24" t="s">
        <v>15</v>
      </c>
      <c r="K39" s="71" t="s">
        <v>14</v>
      </c>
      <c r="L39" s="187"/>
      <c r="M39" s="24" t="s">
        <v>15</v>
      </c>
      <c r="N39" s="14"/>
    </row>
    <row r="40" spans="1:16" ht="21" customHeight="1" x14ac:dyDescent="0.35">
      <c r="B40" s="11">
        <v>6</v>
      </c>
      <c r="C40" s="247" t="s">
        <v>16</v>
      </c>
      <c r="D40" s="247"/>
      <c r="E40" s="247"/>
      <c r="F40" s="247"/>
      <c r="G40" s="247"/>
      <c r="H40" s="16"/>
      <c r="I40" s="186"/>
      <c r="J40" s="2"/>
      <c r="K40" s="2"/>
      <c r="L40" s="186"/>
      <c r="N40" s="14"/>
    </row>
    <row r="41" spans="1:16" ht="21" customHeight="1" x14ac:dyDescent="0.35">
      <c r="B41" s="11">
        <v>7</v>
      </c>
      <c r="C41" s="247" t="s">
        <v>17</v>
      </c>
      <c r="D41" s="247"/>
      <c r="E41" s="247"/>
      <c r="F41" s="247"/>
      <c r="G41" s="247"/>
      <c r="H41" s="16"/>
      <c r="I41" s="186"/>
      <c r="J41" s="2"/>
      <c r="K41" s="2"/>
      <c r="L41" s="186"/>
      <c r="N41" s="14"/>
    </row>
    <row r="42" spans="1:16" ht="21" customHeight="1" x14ac:dyDescent="0.35">
      <c r="B42" s="11">
        <v>8</v>
      </c>
      <c r="C42" s="247" t="s">
        <v>18</v>
      </c>
      <c r="D42" s="247"/>
      <c r="E42" s="247"/>
      <c r="F42" s="247"/>
      <c r="G42" s="247"/>
      <c r="H42" s="71" t="s">
        <v>14</v>
      </c>
      <c r="I42" s="187"/>
      <c r="J42" s="24" t="s">
        <v>15</v>
      </c>
      <c r="K42" s="23" t="s">
        <v>14</v>
      </c>
      <c r="L42" s="187"/>
      <c r="M42" s="24" t="s">
        <v>15</v>
      </c>
      <c r="N42" s="14"/>
    </row>
    <row r="43" spans="1:16" ht="21" customHeight="1" thickBot="1" x14ac:dyDescent="0.4">
      <c r="B43" s="11">
        <v>9</v>
      </c>
      <c r="C43" s="247" t="s">
        <v>19</v>
      </c>
      <c r="D43" s="247"/>
      <c r="E43" s="247"/>
      <c r="F43" s="247"/>
      <c r="G43" s="247"/>
      <c r="H43" s="71"/>
      <c r="I43" s="185"/>
      <c r="J43" s="2"/>
      <c r="K43" s="2"/>
      <c r="L43" s="185"/>
      <c r="N43" s="14"/>
    </row>
    <row r="44" spans="1:16" ht="21" customHeight="1" x14ac:dyDescent="0.35">
      <c r="B44" s="11">
        <v>10</v>
      </c>
      <c r="C44" s="247" t="s">
        <v>20</v>
      </c>
      <c r="D44" s="247"/>
      <c r="E44" s="247"/>
      <c r="F44" s="247"/>
      <c r="G44" s="247"/>
      <c r="H44" s="71" t="s">
        <v>21</v>
      </c>
      <c r="I44" s="189"/>
      <c r="J44" s="2"/>
      <c r="K44" s="23" t="s">
        <v>21</v>
      </c>
      <c r="L44" s="189"/>
      <c r="N44" s="14"/>
      <c r="P44" s="181" t="str">
        <f>IF(OR(AND(NOT(ISBLANK(I44)),ISBLANK($I$5)),AND(NOT(ISBLANK(L44)),ISBLANK($L$5))),ErrMsg_InputYears,"")</f>
        <v/>
      </c>
    </row>
    <row r="45" spans="1:16" ht="21" customHeight="1" thickBot="1" x14ac:dyDescent="0.4">
      <c r="B45" s="11" t="s">
        <v>22</v>
      </c>
      <c r="C45" s="251" t="s">
        <v>23</v>
      </c>
      <c r="D45" s="251"/>
      <c r="E45" s="251"/>
      <c r="F45" s="251"/>
      <c r="G45" s="251"/>
      <c r="H45" s="71"/>
      <c r="I45" s="25" t="str">
        <f>IFERROR(IF(AND(I44&gt;0,$I$5&gt;0),VLOOKUP($I$5,LKP_MILEAGE,2,FALSE),""),"")</f>
        <v/>
      </c>
      <c r="J45" s="2"/>
      <c r="K45" s="2"/>
      <c r="L45" s="25" t="str">
        <f>IFERROR(IF(AND(L44&gt;0,$L$5&gt;0),VLOOKUP($L$5,LKP_MILEAGE,2,FALSE),""),"")</f>
        <v/>
      </c>
      <c r="N45" s="14"/>
    </row>
    <row r="46" spans="1:16" ht="21" customHeight="1" x14ac:dyDescent="0.35">
      <c r="B46" s="11" t="s">
        <v>24</v>
      </c>
      <c r="C46" s="251" t="s">
        <v>25</v>
      </c>
      <c r="D46" s="251"/>
      <c r="E46" s="251"/>
      <c r="F46" s="251"/>
      <c r="G46" s="251"/>
      <c r="H46" s="100"/>
      <c r="I46" s="26" t="str">
        <f>IFERROR(IF(I45&gt;0,I44*I45,""),"")</f>
        <v/>
      </c>
      <c r="J46" s="2"/>
      <c r="K46" s="2"/>
      <c r="L46" s="26" t="str">
        <f>IFERROR(IF(L45&gt;0,L44*L45,""),"")</f>
        <v/>
      </c>
      <c r="N46" s="14"/>
    </row>
    <row r="47" spans="1:16" ht="21" customHeight="1" x14ac:dyDescent="0.35">
      <c r="B47" s="11">
        <v>12</v>
      </c>
      <c r="C47" s="247" t="s">
        <v>26</v>
      </c>
      <c r="D47" s="247"/>
      <c r="E47" s="247"/>
      <c r="F47" s="247"/>
      <c r="G47" s="247"/>
      <c r="H47" s="71"/>
      <c r="I47" s="188"/>
      <c r="J47" s="2"/>
      <c r="K47" s="2"/>
      <c r="L47" s="188"/>
      <c r="N47" s="14"/>
    </row>
    <row r="48" spans="1:16" ht="6.75" customHeight="1" x14ac:dyDescent="0.35">
      <c r="B48" s="13"/>
      <c r="N48" s="14"/>
    </row>
    <row r="49" spans="2:14" x14ac:dyDescent="0.35">
      <c r="B49" s="15"/>
      <c r="C49" s="16" t="s">
        <v>9</v>
      </c>
      <c r="D49" s="3"/>
      <c r="E49" s="3"/>
      <c r="F49" s="3"/>
      <c r="G49" s="3"/>
      <c r="H49" s="3"/>
      <c r="I49" s="234">
        <f>IFERROR(SUM(I37:I38)-I39+SUM(I40:I41)-I42+I43+IF(ISNUMBER(I46),I46,0)+I47,0)</f>
        <v>0</v>
      </c>
      <c r="J49" s="3"/>
      <c r="K49" s="3"/>
      <c r="L49" s="234">
        <f>IFERROR(SUM(L37:L38)-L39+SUM(L40:L41)-L42+L43+IF(ISNUMBER(L46),L46,0)+L47,0)</f>
        <v>0</v>
      </c>
      <c r="N49" s="14"/>
    </row>
    <row r="50" spans="2:14" ht="8.25" customHeight="1" thickBot="1" x14ac:dyDescent="0.4">
      <c r="B50" s="17"/>
      <c r="C50" s="18"/>
      <c r="D50" s="18"/>
      <c r="E50" s="18"/>
      <c r="F50" s="18"/>
      <c r="G50" s="18"/>
      <c r="H50" s="18"/>
      <c r="I50" s="18"/>
      <c r="J50" s="18"/>
      <c r="K50" s="18"/>
      <c r="L50" s="18"/>
      <c r="M50" s="18"/>
      <c r="N50" s="19"/>
    </row>
    <row r="51" spans="2:14" ht="15" thickBot="1" x14ac:dyDescent="0.4">
      <c r="J51" s="20"/>
      <c r="K51" s="20"/>
    </row>
    <row r="52" spans="2:14" ht="21" customHeight="1" thickBot="1" x14ac:dyDescent="0.4">
      <c r="B52" s="101"/>
      <c r="C52" s="249" t="s">
        <v>29</v>
      </c>
      <c r="D52" s="250"/>
      <c r="E52" s="250"/>
      <c r="F52" s="250"/>
      <c r="G52" s="250"/>
      <c r="H52" s="250"/>
      <c r="I52" s="7" t="str">
        <f>IF(ISNUMBER($I$5),$I$5,"")</f>
        <v/>
      </c>
      <c r="J52" s="8"/>
      <c r="K52" s="8"/>
      <c r="L52" s="7" t="str">
        <f>IF(ISNUMBER($L$5),$L$5,"")</f>
        <v/>
      </c>
      <c r="M52" s="9"/>
      <c r="N52" s="10"/>
    </row>
    <row r="53" spans="2:14" ht="6.75" customHeight="1" x14ac:dyDescent="0.35">
      <c r="B53" s="21"/>
      <c r="C53" s="20"/>
      <c r="D53" s="20"/>
      <c r="E53" s="20"/>
      <c r="F53" s="20"/>
      <c r="G53" s="20"/>
      <c r="H53" s="20"/>
      <c r="I53" s="20"/>
      <c r="J53" s="20"/>
      <c r="K53" s="20"/>
      <c r="L53" s="20"/>
      <c r="M53" s="20"/>
      <c r="N53" s="22"/>
    </row>
    <row r="54" spans="2:14" ht="21" customHeight="1" x14ac:dyDescent="0.35">
      <c r="B54" s="11">
        <v>13</v>
      </c>
      <c r="C54" s="247" t="s">
        <v>30</v>
      </c>
      <c r="D54" s="247"/>
      <c r="E54" s="247"/>
      <c r="F54" s="247"/>
      <c r="G54" s="247"/>
      <c r="H54" s="71"/>
      <c r="I54" s="188"/>
      <c r="J54" s="2"/>
      <c r="K54" s="2"/>
      <c r="L54" s="188"/>
      <c r="N54" s="14"/>
    </row>
    <row r="55" spans="2:14" ht="6.75" customHeight="1" x14ac:dyDescent="0.35">
      <c r="B55" s="13"/>
      <c r="N55" s="14"/>
    </row>
    <row r="56" spans="2:14" x14ac:dyDescent="0.35">
      <c r="B56" s="15"/>
      <c r="C56" s="16" t="s">
        <v>9</v>
      </c>
      <c r="D56" s="3"/>
      <c r="E56" s="3"/>
      <c r="F56" s="3"/>
      <c r="G56" s="3"/>
      <c r="H56" s="3"/>
      <c r="I56" s="234">
        <f>SUM(I54:I54)</f>
        <v>0</v>
      </c>
      <c r="J56" s="3"/>
      <c r="K56" s="3"/>
      <c r="L56" s="234">
        <f>SUM(L54:L54)</f>
        <v>0</v>
      </c>
      <c r="N56" s="14"/>
    </row>
    <row r="57" spans="2:14" ht="8.25" customHeight="1" thickBot="1" x14ac:dyDescent="0.4">
      <c r="B57" s="17"/>
      <c r="C57" s="18"/>
      <c r="D57" s="18"/>
      <c r="E57" s="18"/>
      <c r="F57" s="18"/>
      <c r="G57" s="18"/>
      <c r="H57" s="18"/>
      <c r="I57" s="18"/>
      <c r="J57" s="18"/>
      <c r="K57" s="18"/>
      <c r="L57" s="18"/>
      <c r="M57" s="18"/>
      <c r="N57" s="19"/>
    </row>
    <row r="58" spans="2:14" ht="15" thickBot="1" x14ac:dyDescent="0.4">
      <c r="J58" s="30"/>
      <c r="K58" s="30"/>
    </row>
    <row r="59" spans="2:14" ht="21" customHeight="1" thickBot="1" x14ac:dyDescent="0.4">
      <c r="B59" s="101"/>
      <c r="C59" s="249" t="s">
        <v>31</v>
      </c>
      <c r="D59" s="250"/>
      <c r="E59" s="250"/>
      <c r="F59" s="31"/>
      <c r="G59" s="31"/>
      <c r="H59" s="31"/>
      <c r="I59" s="7" t="str">
        <f>IF(ISNUMBER($I$5),$I$5,"")</f>
        <v/>
      </c>
      <c r="J59" s="8"/>
      <c r="K59" s="8"/>
      <c r="L59" s="7" t="str">
        <f>IF(ISNUMBER($L$5),$L$5,"")</f>
        <v/>
      </c>
      <c r="M59" s="9"/>
      <c r="N59" s="10"/>
    </row>
    <row r="60" spans="2:14" ht="6.75" customHeight="1" x14ac:dyDescent="0.35">
      <c r="B60" s="21"/>
      <c r="C60" s="20"/>
      <c r="D60" s="20"/>
      <c r="E60" s="20"/>
      <c r="F60" s="20"/>
      <c r="G60" s="20"/>
      <c r="H60" s="20"/>
      <c r="I60" s="20"/>
      <c r="J60" s="20"/>
      <c r="K60" s="20"/>
      <c r="L60" s="20"/>
      <c r="M60" s="20"/>
      <c r="N60" s="22"/>
    </row>
    <row r="61" spans="2:14" ht="21" customHeight="1" x14ac:dyDescent="0.35">
      <c r="B61" s="11">
        <v>14</v>
      </c>
      <c r="C61" s="247" t="s">
        <v>32</v>
      </c>
      <c r="D61" s="247"/>
      <c r="E61" s="247"/>
      <c r="F61" s="247"/>
      <c r="G61" s="247"/>
      <c r="H61" s="71"/>
      <c r="I61" s="184"/>
      <c r="J61" s="2"/>
      <c r="K61" s="2"/>
      <c r="L61" s="190"/>
      <c r="N61" s="14"/>
    </row>
    <row r="62" spans="2:14" ht="21" customHeight="1" x14ac:dyDescent="0.35">
      <c r="B62" s="11">
        <v>15</v>
      </c>
      <c r="C62" s="247" t="s">
        <v>33</v>
      </c>
      <c r="D62" s="247"/>
      <c r="E62" s="247"/>
      <c r="F62" s="247"/>
      <c r="G62" s="23"/>
      <c r="H62" s="23" t="s">
        <v>14</v>
      </c>
      <c r="I62" s="182"/>
      <c r="J62" s="24" t="s">
        <v>15</v>
      </c>
      <c r="K62" s="23" t="s">
        <v>14</v>
      </c>
      <c r="L62" s="183"/>
      <c r="M62" s="24" t="s">
        <v>15</v>
      </c>
      <c r="N62" s="14"/>
    </row>
    <row r="63" spans="2:14" ht="21" customHeight="1" x14ac:dyDescent="0.35">
      <c r="B63" s="11">
        <v>16</v>
      </c>
      <c r="C63" s="247" t="s">
        <v>34</v>
      </c>
      <c r="D63" s="247"/>
      <c r="E63" s="247"/>
      <c r="F63" s="247"/>
      <c r="G63" s="247"/>
      <c r="H63" s="71"/>
      <c r="I63" s="188"/>
      <c r="J63" s="2"/>
      <c r="K63" s="2"/>
      <c r="L63" s="191"/>
      <c r="N63" s="14"/>
    </row>
    <row r="64" spans="2:14" ht="6.75" customHeight="1" x14ac:dyDescent="0.35">
      <c r="B64" s="13"/>
      <c r="N64" s="14"/>
    </row>
    <row r="65" spans="1:14" x14ac:dyDescent="0.35">
      <c r="B65" s="15"/>
      <c r="C65" s="16" t="s">
        <v>9</v>
      </c>
      <c r="D65" s="3"/>
      <c r="E65" s="3"/>
      <c r="F65" s="3"/>
      <c r="G65" s="3"/>
      <c r="H65" s="3"/>
      <c r="I65" s="234">
        <f>I61-I62+I63</f>
        <v>0</v>
      </c>
      <c r="J65" s="3"/>
      <c r="K65" s="3"/>
      <c r="L65" s="234">
        <f>L61-L62+L63</f>
        <v>0</v>
      </c>
      <c r="N65" s="14"/>
    </row>
    <row r="66" spans="1:14" ht="8.25" customHeight="1" thickBot="1" x14ac:dyDescent="0.4">
      <c r="B66" s="17"/>
      <c r="C66" s="18"/>
      <c r="D66" s="18"/>
      <c r="E66" s="18"/>
      <c r="F66" s="18"/>
      <c r="G66" s="18"/>
      <c r="H66" s="18"/>
      <c r="I66" s="18"/>
      <c r="J66" s="18"/>
      <c r="K66" s="18"/>
      <c r="L66" s="18"/>
      <c r="M66" s="18"/>
      <c r="N66" s="19"/>
    </row>
    <row r="67" spans="1:14" ht="15" thickBot="1" x14ac:dyDescent="0.4">
      <c r="J67" s="30"/>
      <c r="K67" s="30"/>
    </row>
    <row r="68" spans="1:14" ht="21" customHeight="1" thickBot="1" x14ac:dyDescent="0.4">
      <c r="A68" s="2"/>
      <c r="B68" s="101"/>
      <c r="C68" s="249" t="s">
        <v>35</v>
      </c>
      <c r="D68" s="250"/>
      <c r="E68" s="250"/>
      <c r="F68" s="250"/>
      <c r="G68" s="250"/>
      <c r="H68" s="250"/>
      <c r="I68" s="7" t="str">
        <f>IF(ISNUMBER($I$5),$I$5,"")</f>
        <v/>
      </c>
      <c r="J68" s="8"/>
      <c r="K68" s="8"/>
      <c r="L68" s="7" t="str">
        <f>IF(ISNUMBER($L$5),$L$5,"")</f>
        <v/>
      </c>
      <c r="M68" s="9"/>
      <c r="N68" s="10"/>
    </row>
    <row r="69" spans="1:14" ht="6.75" customHeight="1" x14ac:dyDescent="0.35">
      <c r="B69" s="21"/>
      <c r="C69" s="20"/>
      <c r="D69" s="20"/>
      <c r="E69" s="20"/>
      <c r="F69" s="20"/>
      <c r="G69" s="20"/>
      <c r="H69" s="20"/>
      <c r="I69" s="20"/>
      <c r="J69" s="20"/>
      <c r="K69" s="20"/>
      <c r="L69" s="20"/>
      <c r="M69" s="20"/>
      <c r="N69" s="22"/>
    </row>
    <row r="70" spans="1:14" ht="21" customHeight="1" x14ac:dyDescent="0.35">
      <c r="B70" s="11">
        <v>17</v>
      </c>
      <c r="C70" s="247" t="s">
        <v>36</v>
      </c>
      <c r="D70" s="247"/>
      <c r="E70" s="247"/>
      <c r="F70" s="247"/>
      <c r="G70" s="247"/>
      <c r="H70" s="71"/>
      <c r="I70" s="184"/>
      <c r="J70" s="2"/>
      <c r="K70" s="2"/>
      <c r="L70" s="184"/>
      <c r="N70" s="14"/>
    </row>
    <row r="71" spans="1:14" ht="21" customHeight="1" x14ac:dyDescent="0.35">
      <c r="B71" s="11">
        <v>18</v>
      </c>
      <c r="C71" s="247" t="s">
        <v>37</v>
      </c>
      <c r="D71" s="247"/>
      <c r="E71" s="247"/>
      <c r="F71" s="247"/>
      <c r="G71" s="247"/>
      <c r="H71" s="71"/>
      <c r="I71" s="186"/>
      <c r="J71" s="2"/>
      <c r="K71" s="2"/>
      <c r="L71" s="186"/>
      <c r="N71" s="14"/>
    </row>
    <row r="72" spans="1:14" ht="21" customHeight="1" x14ac:dyDescent="0.35">
      <c r="B72" s="11">
        <v>19</v>
      </c>
      <c r="C72" s="247" t="s">
        <v>38</v>
      </c>
      <c r="D72" s="247"/>
      <c r="E72" s="247"/>
      <c r="F72" s="247"/>
      <c r="G72" s="247"/>
      <c r="H72" s="71"/>
      <c r="I72" s="186"/>
      <c r="J72" s="2"/>
      <c r="K72" s="2"/>
      <c r="L72" s="186"/>
      <c r="N72" s="14"/>
    </row>
    <row r="73" spans="1:14" ht="21" customHeight="1" x14ac:dyDescent="0.35">
      <c r="B73" s="11">
        <v>20</v>
      </c>
      <c r="C73" s="247" t="s">
        <v>39</v>
      </c>
      <c r="D73" s="247"/>
      <c r="E73" s="247"/>
      <c r="F73" s="247"/>
      <c r="G73" s="247"/>
      <c r="H73" s="23" t="s">
        <v>14</v>
      </c>
      <c r="I73" s="182"/>
      <c r="J73" s="24" t="s">
        <v>15</v>
      </c>
      <c r="K73" s="23" t="s">
        <v>14</v>
      </c>
      <c r="L73" s="182"/>
      <c r="M73" s="24" t="s">
        <v>15</v>
      </c>
      <c r="N73" s="14"/>
    </row>
    <row r="74" spans="1:14" ht="21" customHeight="1" x14ac:dyDescent="0.35">
      <c r="B74" s="11">
        <v>21</v>
      </c>
      <c r="C74" s="247" t="s">
        <v>40</v>
      </c>
      <c r="D74" s="247"/>
      <c r="E74" s="247"/>
      <c r="F74" s="247"/>
      <c r="G74" s="247"/>
      <c r="H74" s="71"/>
      <c r="I74" s="186"/>
      <c r="J74" s="2"/>
      <c r="K74" s="2"/>
      <c r="L74" s="186"/>
      <c r="N74" s="14"/>
    </row>
    <row r="75" spans="1:14" ht="21" customHeight="1" x14ac:dyDescent="0.35">
      <c r="B75" s="11">
        <v>22</v>
      </c>
      <c r="C75" s="247" t="s">
        <v>41</v>
      </c>
      <c r="D75" s="247"/>
      <c r="E75" s="247"/>
      <c r="F75" s="247"/>
      <c r="G75" s="247"/>
      <c r="H75" s="71"/>
      <c r="I75" s="186"/>
      <c r="J75" s="2"/>
      <c r="K75" s="2"/>
      <c r="L75" s="186"/>
      <c r="N75" s="14"/>
    </row>
    <row r="76" spans="1:14" ht="21" customHeight="1" x14ac:dyDescent="0.35">
      <c r="B76" s="11">
        <v>23</v>
      </c>
      <c r="C76" s="247" t="s">
        <v>42</v>
      </c>
      <c r="D76" s="247"/>
      <c r="E76" s="247"/>
      <c r="F76" s="247"/>
      <c r="G76" s="247"/>
      <c r="H76" s="71"/>
      <c r="I76" s="185"/>
      <c r="J76" s="2"/>
      <c r="K76" s="2"/>
      <c r="L76" s="185"/>
      <c r="N76" s="14"/>
    </row>
    <row r="77" spans="1:14" ht="6.75" customHeight="1" x14ac:dyDescent="0.35">
      <c r="B77" s="13"/>
      <c r="N77" s="14"/>
    </row>
    <row r="78" spans="1:14" x14ac:dyDescent="0.35">
      <c r="B78" s="15"/>
      <c r="C78" s="16" t="s">
        <v>9</v>
      </c>
      <c r="D78" s="3"/>
      <c r="E78" s="3"/>
      <c r="F78" s="3"/>
      <c r="G78" s="3"/>
      <c r="H78" s="3"/>
      <c r="I78" s="234">
        <f>SUM(I70:I72)-I73+SUM(I74:I76)</f>
        <v>0</v>
      </c>
      <c r="J78" s="3"/>
      <c r="K78" s="3"/>
      <c r="L78" s="234">
        <f>SUM(L70:L72)-L73+SUM(L74:L76)</f>
        <v>0</v>
      </c>
      <c r="N78" s="14"/>
    </row>
    <row r="79" spans="1:14" ht="8.25" customHeight="1" thickBot="1" x14ac:dyDescent="0.4">
      <c r="B79" s="17"/>
      <c r="C79" s="18"/>
      <c r="D79" s="18"/>
      <c r="E79" s="18"/>
      <c r="F79" s="18"/>
      <c r="G79" s="18"/>
      <c r="H79" s="18"/>
      <c r="I79" s="18"/>
      <c r="J79" s="18"/>
      <c r="K79" s="18"/>
      <c r="L79" s="18"/>
      <c r="M79" s="18"/>
      <c r="N79" s="19"/>
    </row>
    <row r="80" spans="1:14" ht="13.15" customHeight="1" x14ac:dyDescent="0.35">
      <c r="J80" s="20"/>
      <c r="K80" s="20"/>
      <c r="L80" s="20"/>
    </row>
    <row r="81" spans="1:15" s="2" customFormat="1" ht="31.15" customHeight="1" x14ac:dyDescent="0.35">
      <c r="B81" s="32"/>
      <c r="C81" s="59" t="s">
        <v>43</v>
      </c>
      <c r="D81" s="32"/>
      <c r="E81" s="32"/>
      <c r="F81" s="32"/>
      <c r="G81" s="32"/>
      <c r="H81" s="32"/>
      <c r="I81" s="32"/>
      <c r="J81" s="32"/>
      <c r="K81" s="32"/>
      <c r="L81" s="32"/>
      <c r="M81" s="32"/>
      <c r="N81" s="32"/>
    </row>
    <row r="82" spans="1:15" s="2" customFormat="1" ht="22.5" customHeight="1" thickBot="1" x14ac:dyDescent="0.4">
      <c r="C82" s="33" t="s">
        <v>44</v>
      </c>
    </row>
    <row r="83" spans="1:15" ht="21" customHeight="1" thickBot="1" x14ac:dyDescent="0.4">
      <c r="A83" s="2"/>
      <c r="B83" s="231"/>
      <c r="C83" s="249" t="s">
        <v>45</v>
      </c>
      <c r="D83" s="250"/>
      <c r="E83" s="248"/>
      <c r="F83" s="248"/>
      <c r="G83" s="248"/>
      <c r="H83" s="248"/>
      <c r="I83" s="7" t="str">
        <f>IF(ISNUMBER($I$5),$I$5,"")</f>
        <v/>
      </c>
      <c r="J83" s="9"/>
      <c r="K83" s="9"/>
      <c r="L83" s="7" t="str">
        <f>IF(ISNUMBER($L$5),$L$5,"")</f>
        <v/>
      </c>
      <c r="M83" s="9"/>
      <c r="N83" s="10"/>
    </row>
    <row r="84" spans="1:15" ht="6.75" customHeight="1" x14ac:dyDescent="0.35">
      <c r="B84" s="21"/>
      <c r="C84" s="20"/>
      <c r="D84" s="20"/>
      <c r="E84" s="20"/>
      <c r="F84" s="20"/>
      <c r="G84" s="20"/>
      <c r="H84" s="20"/>
      <c r="I84" s="20"/>
      <c r="J84" s="20"/>
      <c r="K84" s="20"/>
      <c r="L84" s="20"/>
      <c r="M84" s="20"/>
      <c r="N84" s="22"/>
    </row>
    <row r="85" spans="1:15" ht="20.5" customHeight="1" x14ac:dyDescent="0.35">
      <c r="B85" s="13"/>
      <c r="C85" s="60" t="s">
        <v>46</v>
      </c>
      <c r="N85" s="14"/>
    </row>
    <row r="86" spans="1:15" ht="6.75" customHeight="1" x14ac:dyDescent="0.35">
      <c r="B86" s="13"/>
      <c r="N86" s="14"/>
    </row>
    <row r="87" spans="1:15" ht="21" customHeight="1" x14ac:dyDescent="0.35">
      <c r="B87" s="11">
        <v>24</v>
      </c>
      <c r="C87" s="247" t="s">
        <v>47</v>
      </c>
      <c r="D87" s="247"/>
      <c r="E87" s="247"/>
      <c r="F87" s="247"/>
      <c r="G87" s="247"/>
      <c r="H87" s="71"/>
      <c r="I87" s="184"/>
      <c r="J87" s="2"/>
      <c r="K87" s="2"/>
      <c r="L87" s="184"/>
      <c r="N87" s="14"/>
    </row>
    <row r="88" spans="1:15" ht="21" customHeight="1" x14ac:dyDescent="0.35">
      <c r="B88" s="11">
        <v>25</v>
      </c>
      <c r="C88" s="247" t="s">
        <v>48</v>
      </c>
      <c r="D88" s="247"/>
      <c r="E88" s="247"/>
      <c r="F88" s="247"/>
      <c r="G88" s="247"/>
      <c r="H88" s="71"/>
      <c r="I88" s="186"/>
      <c r="J88" s="2"/>
      <c r="K88" s="2"/>
      <c r="L88" s="186"/>
      <c r="N88" s="14"/>
    </row>
    <row r="89" spans="1:15" ht="21" customHeight="1" x14ac:dyDescent="0.35">
      <c r="B89" s="11">
        <v>26</v>
      </c>
      <c r="C89" s="247" t="s">
        <v>49</v>
      </c>
      <c r="D89" s="247"/>
      <c r="E89" s="247"/>
      <c r="F89" s="247"/>
      <c r="G89" s="247"/>
      <c r="H89" s="71"/>
      <c r="I89" s="185"/>
      <c r="J89" s="2"/>
      <c r="K89" s="2"/>
      <c r="L89" s="185"/>
      <c r="N89" s="14"/>
    </row>
    <row r="90" spans="1:15" ht="6.75" customHeight="1" x14ac:dyDescent="0.35">
      <c r="B90" s="13"/>
      <c r="N90" s="14"/>
    </row>
    <row r="91" spans="1:15" x14ac:dyDescent="0.35">
      <c r="B91" s="15"/>
      <c r="C91" s="61" t="s">
        <v>9</v>
      </c>
      <c r="D91" s="3"/>
      <c r="E91" s="3"/>
      <c r="F91" s="3"/>
      <c r="G91" s="3"/>
      <c r="H91" s="3"/>
      <c r="I91" s="234">
        <f>IFERROR(SUM(I87:I89),0)</f>
        <v>0</v>
      </c>
      <c r="J91" s="3"/>
      <c r="K91" s="3"/>
      <c r="L91" s="234">
        <f>IFERROR(SUM(L87:L89),0)</f>
        <v>0</v>
      </c>
      <c r="N91" s="14"/>
    </row>
    <row r="92" spans="1:15" ht="12.65" customHeight="1" x14ac:dyDescent="0.35">
      <c r="B92" s="13"/>
      <c r="N92" s="14"/>
    </row>
    <row r="93" spans="1:15" ht="19.899999999999999" customHeight="1" x14ac:dyDescent="0.35">
      <c r="B93" s="13"/>
      <c r="C93" s="60" t="s">
        <v>50</v>
      </c>
      <c r="N93" s="14"/>
    </row>
    <row r="94" spans="1:15" ht="6.75" customHeight="1" x14ac:dyDescent="0.35">
      <c r="B94" s="13"/>
      <c r="N94" s="14"/>
    </row>
    <row r="95" spans="1:15" s="2" customFormat="1" ht="21" customHeight="1" x14ac:dyDescent="0.35">
      <c r="B95" s="11">
        <v>27</v>
      </c>
      <c r="C95" s="247" t="s">
        <v>51</v>
      </c>
      <c r="D95" s="247"/>
      <c r="I95" s="188"/>
      <c r="L95" s="188"/>
      <c r="N95" s="12"/>
      <c r="O95"/>
    </row>
    <row r="96" spans="1:15" ht="12.65" customHeight="1" x14ac:dyDescent="0.35">
      <c r="B96" s="13"/>
      <c r="N96" s="14"/>
    </row>
    <row r="97" spans="2:14" ht="19.899999999999999" customHeight="1" x14ac:dyDescent="0.35">
      <c r="B97" s="13"/>
      <c r="C97" s="60" t="s">
        <v>52</v>
      </c>
      <c r="N97" s="14"/>
    </row>
    <row r="98" spans="2:14" ht="8.25" customHeight="1" x14ac:dyDescent="0.35">
      <c r="B98" s="13"/>
      <c r="N98" s="14"/>
    </row>
    <row r="99" spans="2:14" ht="21" customHeight="1" x14ac:dyDescent="0.35">
      <c r="B99" s="11">
        <v>28</v>
      </c>
      <c r="C99" s="247" t="s">
        <v>53</v>
      </c>
      <c r="D99" s="247"/>
      <c r="E99" s="247"/>
      <c r="F99" s="247"/>
      <c r="G99" s="247"/>
      <c r="H99" s="71"/>
      <c r="I99" s="184"/>
      <c r="J99" s="2"/>
      <c r="K99" s="2"/>
      <c r="L99" s="184"/>
      <c r="N99" s="14"/>
    </row>
    <row r="100" spans="2:14" ht="21" customHeight="1" x14ac:dyDescent="0.35">
      <c r="B100" s="11">
        <v>29</v>
      </c>
      <c r="C100" s="247" t="s">
        <v>54</v>
      </c>
      <c r="D100" s="247"/>
      <c r="E100" s="247"/>
      <c r="F100" s="247"/>
      <c r="G100" s="247"/>
      <c r="H100" s="23" t="s">
        <v>14</v>
      </c>
      <c r="I100" s="187"/>
      <c r="J100" s="24" t="s">
        <v>15</v>
      </c>
      <c r="K100" s="23" t="s">
        <v>14</v>
      </c>
      <c r="L100" s="187"/>
      <c r="M100" s="24" t="s">
        <v>15</v>
      </c>
      <c r="N100" s="14"/>
    </row>
    <row r="101" spans="2:14" ht="21" customHeight="1" x14ac:dyDescent="0.35">
      <c r="B101" s="11">
        <v>30</v>
      </c>
      <c r="C101" s="247" t="s">
        <v>55</v>
      </c>
      <c r="D101" s="247"/>
      <c r="E101" s="247"/>
      <c r="F101" s="247"/>
      <c r="G101" s="247"/>
      <c r="H101" s="71"/>
      <c r="I101" s="185"/>
      <c r="J101" s="2"/>
      <c r="K101" s="2"/>
      <c r="L101" s="185"/>
      <c r="N101" s="14"/>
    </row>
    <row r="102" spans="2:14" ht="21" customHeight="1" x14ac:dyDescent="0.35">
      <c r="B102" s="11">
        <v>31</v>
      </c>
      <c r="C102" s="247" t="s">
        <v>56</v>
      </c>
      <c r="D102" s="247"/>
      <c r="E102" s="247"/>
      <c r="F102" s="247"/>
      <c r="G102" s="247"/>
      <c r="H102" s="71"/>
      <c r="I102" s="186"/>
      <c r="J102" s="2"/>
      <c r="K102" s="2"/>
      <c r="L102" s="186"/>
      <c r="N102" s="14"/>
    </row>
    <row r="103" spans="2:14" ht="21" customHeight="1" x14ac:dyDescent="0.35">
      <c r="B103" s="11">
        <v>32</v>
      </c>
      <c r="C103" s="247" t="s">
        <v>57</v>
      </c>
      <c r="D103" s="247"/>
      <c r="E103" s="247"/>
      <c r="F103" s="247"/>
      <c r="G103" s="247"/>
      <c r="H103" s="71"/>
      <c r="I103" s="186"/>
      <c r="J103" s="2"/>
      <c r="K103" s="2"/>
      <c r="L103" s="186"/>
      <c r="N103" s="14"/>
    </row>
    <row r="104" spans="2:14" ht="21" customHeight="1" x14ac:dyDescent="0.35">
      <c r="B104" s="11">
        <v>33</v>
      </c>
      <c r="C104" s="247" t="s">
        <v>58</v>
      </c>
      <c r="D104" s="247"/>
      <c r="E104" s="247"/>
      <c r="F104" s="247"/>
      <c r="G104" s="247"/>
      <c r="H104" s="71"/>
      <c r="I104" s="186"/>
      <c r="J104" s="2"/>
      <c r="K104" s="2"/>
      <c r="L104" s="186"/>
      <c r="N104" s="14"/>
    </row>
    <row r="105" spans="2:14" ht="21" customHeight="1" x14ac:dyDescent="0.35">
      <c r="B105" s="11">
        <v>34</v>
      </c>
      <c r="C105" s="247" t="s">
        <v>59</v>
      </c>
      <c r="D105" s="247"/>
      <c r="E105" s="247"/>
      <c r="F105" s="247"/>
      <c r="G105" s="247"/>
      <c r="H105" s="23" t="s">
        <v>14</v>
      </c>
      <c r="I105" s="182"/>
      <c r="J105" s="24" t="s">
        <v>15</v>
      </c>
      <c r="K105" s="23" t="s">
        <v>14</v>
      </c>
      <c r="L105" s="182"/>
      <c r="M105" s="24" t="s">
        <v>15</v>
      </c>
      <c r="N105" s="14"/>
    </row>
    <row r="106" spans="2:14" ht="21" customHeight="1" x14ac:dyDescent="0.35">
      <c r="B106" s="11">
        <v>35</v>
      </c>
      <c r="C106" s="247" t="s">
        <v>60</v>
      </c>
      <c r="D106" s="247"/>
      <c r="E106" s="247"/>
      <c r="F106" s="247"/>
      <c r="G106" s="247"/>
      <c r="H106" s="23" t="s">
        <v>14</v>
      </c>
      <c r="I106" s="192"/>
      <c r="J106" s="24" t="s">
        <v>15</v>
      </c>
      <c r="K106" s="23" t="s">
        <v>14</v>
      </c>
      <c r="L106" s="192"/>
      <c r="M106" s="24" t="s">
        <v>15</v>
      </c>
      <c r="N106" s="14"/>
    </row>
    <row r="107" spans="2:14" ht="6.75" customHeight="1" x14ac:dyDescent="0.35">
      <c r="B107" s="13"/>
      <c r="N107" s="14"/>
    </row>
    <row r="108" spans="2:14" x14ac:dyDescent="0.35">
      <c r="B108" s="11"/>
      <c r="C108" s="105" t="s">
        <v>9</v>
      </c>
      <c r="D108" s="3"/>
      <c r="E108" s="3"/>
      <c r="F108" s="3"/>
      <c r="G108" s="3"/>
      <c r="H108" s="3"/>
      <c r="I108" s="234">
        <f>IFERROR(I99-I100+SUM(I101:I104)-I105-I106,0)</f>
        <v>0</v>
      </c>
      <c r="J108" s="3"/>
      <c r="K108" s="3"/>
      <c r="L108" s="234">
        <f>IFERROR(L99-L100+SUM(L101:L104)-L105-L106,0)</f>
        <v>0</v>
      </c>
      <c r="N108" s="14"/>
    </row>
    <row r="109" spans="2:14" ht="6.75" customHeight="1" x14ac:dyDescent="0.35">
      <c r="B109" s="13"/>
      <c r="N109" s="14"/>
    </row>
    <row r="110" spans="2:14" ht="21" customHeight="1" x14ac:dyDescent="0.35">
      <c r="B110" s="11">
        <v>36</v>
      </c>
      <c r="C110" s="247" t="s">
        <v>61</v>
      </c>
      <c r="D110" s="247"/>
      <c r="E110" s="247"/>
      <c r="F110" s="247"/>
      <c r="G110" s="247"/>
      <c r="H110" s="71"/>
      <c r="I110" s="237"/>
      <c r="J110" s="2"/>
      <c r="K110" s="2"/>
      <c r="L110" s="237"/>
      <c r="N110" s="14"/>
    </row>
    <row r="111" spans="2:14" ht="6.75" customHeight="1" x14ac:dyDescent="0.35">
      <c r="B111" s="13"/>
      <c r="N111" s="14"/>
    </row>
    <row r="112" spans="2:14" x14ac:dyDescent="0.35">
      <c r="B112" s="15"/>
      <c r="C112" s="16" t="s">
        <v>62</v>
      </c>
      <c r="D112" s="3"/>
      <c r="E112" s="3"/>
      <c r="F112" s="3"/>
      <c r="G112" s="3"/>
      <c r="H112" s="3"/>
      <c r="I112" s="234">
        <f>IFERROR(I108*I110,0)</f>
        <v>0</v>
      </c>
      <c r="J112" s="3"/>
      <c r="K112" s="3"/>
      <c r="L112" s="234">
        <f>IFERROR(L108*L110,0)</f>
        <v>0</v>
      </c>
      <c r="N112" s="14"/>
    </row>
    <row r="113" spans="1:15" ht="8.25" customHeight="1" thickBot="1" x14ac:dyDescent="0.4">
      <c r="B113" s="17"/>
      <c r="C113" s="18"/>
      <c r="D113" s="18"/>
      <c r="E113" s="18"/>
      <c r="F113" s="18"/>
      <c r="G113" s="18"/>
      <c r="H113" s="18"/>
      <c r="I113" s="18"/>
      <c r="J113" s="18"/>
      <c r="K113" s="18"/>
      <c r="L113" s="18"/>
      <c r="M113" s="18"/>
      <c r="N113" s="19"/>
    </row>
    <row r="114" spans="1:15" ht="23.5" customHeight="1" x14ac:dyDescent="0.35"/>
    <row r="115" spans="1:15" s="2" customFormat="1" ht="29.5" customHeight="1" x14ac:dyDescent="0.35">
      <c r="B115" s="32"/>
      <c r="C115" s="59" t="s">
        <v>63</v>
      </c>
      <c r="D115" s="32"/>
      <c r="E115" s="32"/>
      <c r="F115" s="32"/>
      <c r="G115" s="32"/>
      <c r="H115" s="32"/>
      <c r="I115" s="32"/>
      <c r="J115" s="32"/>
      <c r="K115" s="32"/>
      <c r="L115" s="32"/>
      <c r="M115" s="32"/>
      <c r="N115" s="32"/>
    </row>
    <row r="116" spans="1:15" s="2" customFormat="1" ht="22.5" customHeight="1" thickBot="1" x14ac:dyDescent="0.4">
      <c r="C116" s="33" t="s">
        <v>44</v>
      </c>
    </row>
    <row r="117" spans="1:15" ht="21" customHeight="1" thickBot="1" x14ac:dyDescent="0.4">
      <c r="A117" s="2"/>
      <c r="B117" s="231"/>
      <c r="C117" s="249" t="s">
        <v>64</v>
      </c>
      <c r="D117" s="250"/>
      <c r="E117" s="248"/>
      <c r="F117" s="248"/>
      <c r="G117" s="248"/>
      <c r="H117" s="248"/>
      <c r="I117" s="7" t="str">
        <f>IF(ISNUMBER($I$5),$I$5,"")</f>
        <v/>
      </c>
      <c r="J117" s="9"/>
      <c r="K117" s="9"/>
      <c r="L117" s="7" t="str">
        <f>IF(ISNUMBER($L$5),$L$5,"")</f>
        <v/>
      </c>
      <c r="M117" s="9"/>
      <c r="N117" s="10"/>
    </row>
    <row r="118" spans="1:15" ht="6.75" customHeight="1" x14ac:dyDescent="0.35">
      <c r="B118" s="21"/>
      <c r="C118" s="20"/>
      <c r="D118" s="20"/>
      <c r="E118" s="20"/>
      <c r="F118" s="20"/>
      <c r="G118" s="20"/>
      <c r="H118" s="20"/>
      <c r="I118" s="20"/>
      <c r="J118" s="20"/>
      <c r="K118" s="20"/>
      <c r="L118" s="20"/>
      <c r="M118" s="20"/>
      <c r="N118" s="22"/>
    </row>
    <row r="119" spans="1:15" ht="20.5" customHeight="1" x14ac:dyDescent="0.35">
      <c r="B119" s="13"/>
      <c r="C119" s="60" t="s">
        <v>46</v>
      </c>
      <c r="N119" s="14"/>
    </row>
    <row r="120" spans="1:15" ht="6.75" customHeight="1" x14ac:dyDescent="0.35">
      <c r="B120" s="13"/>
      <c r="N120" s="14"/>
    </row>
    <row r="121" spans="1:15" ht="21" customHeight="1" x14ac:dyDescent="0.35">
      <c r="B121" s="11">
        <v>37</v>
      </c>
      <c r="C121" s="247" t="s">
        <v>47</v>
      </c>
      <c r="D121" s="247"/>
      <c r="E121" s="247"/>
      <c r="F121" s="247"/>
      <c r="G121" s="247"/>
      <c r="H121" s="71"/>
      <c r="I121" s="184"/>
      <c r="J121" s="2"/>
      <c r="K121" s="2"/>
      <c r="L121" s="184"/>
      <c r="N121" s="14"/>
    </row>
    <row r="122" spans="1:15" ht="21" customHeight="1" x14ac:dyDescent="0.35">
      <c r="B122" s="11">
        <v>38</v>
      </c>
      <c r="C122" s="247" t="s">
        <v>48</v>
      </c>
      <c r="D122" s="247"/>
      <c r="E122" s="247"/>
      <c r="F122" s="247"/>
      <c r="G122" s="247"/>
      <c r="H122" s="71"/>
      <c r="I122" s="185"/>
      <c r="J122" s="2"/>
      <c r="K122" s="2"/>
      <c r="L122" s="185"/>
      <c r="N122" s="14"/>
    </row>
    <row r="123" spans="1:15" ht="6.75" customHeight="1" x14ac:dyDescent="0.35">
      <c r="B123" s="13"/>
      <c r="N123" s="14"/>
    </row>
    <row r="124" spans="1:15" x14ac:dyDescent="0.35">
      <c r="B124" s="15"/>
      <c r="C124" s="16" t="s">
        <v>9</v>
      </c>
      <c r="D124" s="3"/>
      <c r="E124" s="3"/>
      <c r="F124" s="3"/>
      <c r="G124" s="3"/>
      <c r="H124" s="3"/>
      <c r="I124" s="234">
        <f>IFERROR(SUM(I121:I122),0)</f>
        <v>0</v>
      </c>
      <c r="J124" s="3"/>
      <c r="K124" s="3"/>
      <c r="L124" s="234">
        <f>IFERROR(SUM(L121:L122),0)</f>
        <v>0</v>
      </c>
      <c r="N124" s="14"/>
    </row>
    <row r="125" spans="1:15" ht="12.65" customHeight="1" x14ac:dyDescent="0.35">
      <c r="B125" s="13"/>
      <c r="N125" s="14"/>
    </row>
    <row r="126" spans="1:15" ht="19.899999999999999" customHeight="1" x14ac:dyDescent="0.35">
      <c r="B126" s="13"/>
      <c r="C126" s="60" t="s">
        <v>50</v>
      </c>
      <c r="N126" s="14"/>
    </row>
    <row r="127" spans="1:15" ht="6.75" customHeight="1" x14ac:dyDescent="0.35">
      <c r="B127" s="13"/>
      <c r="N127" s="14"/>
    </row>
    <row r="128" spans="1:15" s="2" customFormat="1" ht="21" customHeight="1" x14ac:dyDescent="0.35">
      <c r="B128" s="11">
        <v>39</v>
      </c>
      <c r="C128" s="247" t="s">
        <v>51</v>
      </c>
      <c r="D128" s="247"/>
      <c r="E128" s="247"/>
      <c r="F128" s="247"/>
      <c r="G128" s="247"/>
      <c r="H128" s="71"/>
      <c r="I128" s="188"/>
      <c r="L128" s="188"/>
      <c r="N128" s="12"/>
      <c r="O128"/>
    </row>
    <row r="129" spans="2:14" ht="12.65" customHeight="1" x14ac:dyDescent="0.35">
      <c r="B129" s="13"/>
      <c r="N129" s="14"/>
    </row>
    <row r="130" spans="2:14" ht="19.899999999999999" customHeight="1" x14ac:dyDescent="0.35">
      <c r="B130" s="13"/>
      <c r="C130" s="60" t="s">
        <v>65</v>
      </c>
      <c r="N130" s="14"/>
    </row>
    <row r="131" spans="2:14" ht="8.25" customHeight="1" x14ac:dyDescent="0.35">
      <c r="B131" s="13"/>
      <c r="N131" s="14"/>
    </row>
    <row r="132" spans="2:14" ht="21" customHeight="1" x14ac:dyDescent="0.35">
      <c r="B132" s="11">
        <v>40</v>
      </c>
      <c r="C132" s="247" t="s">
        <v>66</v>
      </c>
      <c r="D132" s="247"/>
      <c r="E132" s="247"/>
      <c r="F132" s="247"/>
      <c r="G132" s="247"/>
      <c r="H132" s="23" t="s">
        <v>14</v>
      </c>
      <c r="I132" s="187"/>
      <c r="J132" s="24" t="s">
        <v>15</v>
      </c>
      <c r="K132" s="23" t="s">
        <v>14</v>
      </c>
      <c r="L132" s="187"/>
      <c r="M132" s="24" t="s">
        <v>15</v>
      </c>
      <c r="N132" s="14"/>
    </row>
    <row r="133" spans="2:14" ht="21" customHeight="1" x14ac:dyDescent="0.35">
      <c r="B133" s="11">
        <v>41</v>
      </c>
      <c r="C133" s="247" t="s">
        <v>67</v>
      </c>
      <c r="D133" s="247"/>
      <c r="E133" s="247"/>
      <c r="F133" s="247"/>
      <c r="G133" s="247"/>
      <c r="H133" s="71"/>
      <c r="I133" s="185"/>
      <c r="J133" s="2"/>
      <c r="K133" s="2"/>
      <c r="L133" s="185"/>
      <c r="N133" s="14"/>
    </row>
    <row r="134" spans="2:14" ht="21" customHeight="1" x14ac:dyDescent="0.35">
      <c r="B134" s="11">
        <v>42</v>
      </c>
      <c r="C134" s="247" t="s">
        <v>56</v>
      </c>
      <c r="D134" s="247"/>
      <c r="E134" s="247"/>
      <c r="F134" s="247"/>
      <c r="G134" s="247"/>
      <c r="H134" s="71"/>
      <c r="I134" s="186"/>
      <c r="J134" s="2"/>
      <c r="K134" s="2"/>
      <c r="L134" s="186"/>
      <c r="N134" s="14"/>
    </row>
    <row r="135" spans="2:14" ht="21" customHeight="1" x14ac:dyDescent="0.35">
      <c r="B135" s="11">
        <v>43</v>
      </c>
      <c r="C135" s="247" t="s">
        <v>68</v>
      </c>
      <c r="D135" s="247"/>
      <c r="E135" s="247"/>
      <c r="F135" s="247"/>
      <c r="G135" s="247"/>
      <c r="H135" s="71"/>
      <c r="I135" s="186"/>
      <c r="J135" s="2"/>
      <c r="K135" s="2"/>
      <c r="L135" s="186"/>
      <c r="N135" s="14"/>
    </row>
    <row r="136" spans="2:14" ht="21" customHeight="1" x14ac:dyDescent="0.35">
      <c r="B136" s="11">
        <v>44</v>
      </c>
      <c r="C136" s="247" t="s">
        <v>69</v>
      </c>
      <c r="D136" s="247"/>
      <c r="E136" s="247"/>
      <c r="F136" s="247"/>
      <c r="G136" s="247"/>
      <c r="H136" s="71"/>
      <c r="I136" s="186"/>
      <c r="J136" s="2"/>
      <c r="K136" s="2"/>
      <c r="L136" s="186"/>
      <c r="N136" s="14"/>
    </row>
    <row r="137" spans="2:14" ht="21" customHeight="1" x14ac:dyDescent="0.35">
      <c r="B137" s="11">
        <v>45</v>
      </c>
      <c r="C137" s="247" t="s">
        <v>70</v>
      </c>
      <c r="D137" s="247"/>
      <c r="E137" s="247"/>
      <c r="F137" s="247"/>
      <c r="G137" s="247"/>
      <c r="H137" s="23" t="s">
        <v>14</v>
      </c>
      <c r="I137" s="182"/>
      <c r="J137" s="24" t="s">
        <v>15</v>
      </c>
      <c r="K137" s="23" t="s">
        <v>14</v>
      </c>
      <c r="L137" s="182"/>
      <c r="M137" s="24" t="s">
        <v>15</v>
      </c>
      <c r="N137" s="14"/>
    </row>
    <row r="138" spans="2:14" ht="21" customHeight="1" x14ac:dyDescent="0.35">
      <c r="B138" s="11">
        <v>46</v>
      </c>
      <c r="C138" s="247" t="s">
        <v>71</v>
      </c>
      <c r="D138" s="247"/>
      <c r="E138" s="247"/>
      <c r="F138" s="247"/>
      <c r="G138" s="247"/>
      <c r="H138" s="23" t="s">
        <v>14</v>
      </c>
      <c r="I138" s="192"/>
      <c r="J138" s="24" t="s">
        <v>15</v>
      </c>
      <c r="K138" s="23" t="s">
        <v>14</v>
      </c>
      <c r="L138" s="192"/>
      <c r="M138" s="24" t="s">
        <v>15</v>
      </c>
      <c r="N138" s="14"/>
    </row>
    <row r="139" spans="2:14" ht="6.75" customHeight="1" x14ac:dyDescent="0.35">
      <c r="B139" s="13"/>
      <c r="N139" s="14"/>
    </row>
    <row r="140" spans="2:14" x14ac:dyDescent="0.35">
      <c r="B140" s="11"/>
      <c r="C140" s="34" t="s">
        <v>9</v>
      </c>
      <c r="D140" s="3"/>
      <c r="E140" s="3"/>
      <c r="F140" s="3"/>
      <c r="G140" s="3"/>
      <c r="H140" s="3"/>
      <c r="I140" s="234">
        <f>IFERROR(-I132+SUM(I133:I136)-I137-I138,0)</f>
        <v>0</v>
      </c>
      <c r="J140" s="3"/>
      <c r="K140" s="3"/>
      <c r="L140" s="234">
        <f>IFERROR(-L132+SUM(L133:L136)-L137-L138,0)</f>
        <v>0</v>
      </c>
      <c r="N140" s="14"/>
    </row>
    <row r="141" spans="2:14" ht="6.75" customHeight="1" x14ac:dyDescent="0.35">
      <c r="B141" s="13"/>
      <c r="N141" s="14"/>
    </row>
    <row r="142" spans="2:14" ht="21" customHeight="1" x14ac:dyDescent="0.35">
      <c r="B142" s="11">
        <v>47</v>
      </c>
      <c r="C142" s="247" t="s">
        <v>61</v>
      </c>
      <c r="D142" s="247"/>
      <c r="E142" s="247"/>
      <c r="F142" s="247"/>
      <c r="G142" s="247"/>
      <c r="H142" s="247"/>
      <c r="I142" s="237"/>
      <c r="J142" s="2"/>
      <c r="K142" s="2"/>
      <c r="L142" s="237"/>
      <c r="N142" s="14"/>
    </row>
    <row r="143" spans="2:14" ht="6.75" customHeight="1" x14ac:dyDescent="0.35">
      <c r="B143" s="13"/>
      <c r="N143" s="14"/>
    </row>
    <row r="144" spans="2:14" x14ac:dyDescent="0.35">
      <c r="B144" s="15"/>
      <c r="C144" s="16" t="s">
        <v>72</v>
      </c>
      <c r="D144" s="3"/>
      <c r="E144" s="3"/>
      <c r="F144" s="3"/>
      <c r="G144" s="3"/>
      <c r="H144" s="3"/>
      <c r="I144" s="234">
        <f>IFERROR(I140*I142,0)</f>
        <v>0</v>
      </c>
      <c r="J144" s="3"/>
      <c r="K144" s="3"/>
      <c r="L144" s="234">
        <f>IFERROR(L140*L142,0)</f>
        <v>0</v>
      </c>
      <c r="N144" s="14"/>
    </row>
    <row r="145" spans="1:15" ht="12" customHeight="1" thickBot="1" x14ac:dyDescent="0.4">
      <c r="B145" s="17"/>
      <c r="C145" s="18"/>
      <c r="D145" s="18"/>
      <c r="E145" s="18"/>
      <c r="F145" s="18"/>
      <c r="G145" s="18"/>
      <c r="H145" s="18"/>
      <c r="I145" s="18"/>
      <c r="J145" s="18"/>
      <c r="K145" s="18"/>
      <c r="L145" s="18"/>
      <c r="M145" s="18"/>
      <c r="N145" s="19"/>
    </row>
    <row r="146" spans="1:15" ht="23.5" customHeight="1" x14ac:dyDescent="0.35">
      <c r="J146" s="20"/>
      <c r="K146" s="20"/>
    </row>
    <row r="147" spans="1:15" s="2" customFormat="1" ht="28.15" customHeight="1" x14ac:dyDescent="0.35">
      <c r="B147" s="32"/>
      <c r="C147" s="59" t="s">
        <v>73</v>
      </c>
      <c r="D147" s="32"/>
      <c r="E147" s="32"/>
      <c r="F147" s="32"/>
      <c r="G147" s="32"/>
      <c r="H147" s="32"/>
      <c r="I147" s="32"/>
      <c r="J147" s="32"/>
      <c r="K147" s="32"/>
      <c r="L147" s="32"/>
      <c r="M147" s="32"/>
      <c r="N147" s="32"/>
    </row>
    <row r="148" spans="1:15" ht="25.15" customHeight="1" thickBot="1" x14ac:dyDescent="0.4">
      <c r="C148" s="4" t="s">
        <v>44</v>
      </c>
    </row>
    <row r="149" spans="1:15" ht="21" customHeight="1" thickBot="1" x14ac:dyDescent="0.4">
      <c r="A149" s="2"/>
      <c r="B149" s="231"/>
      <c r="C149" s="249" t="s">
        <v>74</v>
      </c>
      <c r="D149" s="250"/>
      <c r="E149" s="248"/>
      <c r="F149" s="248"/>
      <c r="G149" s="248"/>
      <c r="H149" s="248"/>
      <c r="I149" s="7" t="str">
        <f>IF(ISNUMBER($I$5),$I$5,"")</f>
        <v/>
      </c>
      <c r="J149" s="9"/>
      <c r="K149" s="9"/>
      <c r="L149" s="7" t="str">
        <f>IF(ISNUMBER($L$5),$L$5,"")</f>
        <v/>
      </c>
      <c r="M149" s="9"/>
      <c r="N149" s="10"/>
    </row>
    <row r="150" spans="1:15" ht="6.75" customHeight="1" x14ac:dyDescent="0.35">
      <c r="B150" s="21"/>
      <c r="C150" s="20"/>
      <c r="D150" s="20"/>
      <c r="E150" s="20"/>
      <c r="F150" s="20"/>
      <c r="G150" s="20"/>
      <c r="H150" s="20"/>
      <c r="I150" s="20"/>
      <c r="J150" s="20"/>
      <c r="K150" s="20"/>
      <c r="L150" s="20"/>
      <c r="M150" s="20"/>
      <c r="N150" s="22"/>
    </row>
    <row r="151" spans="1:15" ht="19.899999999999999" customHeight="1" x14ac:dyDescent="0.35">
      <c r="B151" s="13"/>
      <c r="C151" s="60" t="s">
        <v>50</v>
      </c>
      <c r="N151" s="14"/>
    </row>
    <row r="152" spans="1:15" ht="6.75" customHeight="1" x14ac:dyDescent="0.35">
      <c r="B152" s="13"/>
      <c r="N152" s="14"/>
    </row>
    <row r="153" spans="1:15" s="2" customFormat="1" ht="21" customHeight="1" x14ac:dyDescent="0.35">
      <c r="B153" s="11">
        <v>48</v>
      </c>
      <c r="C153" s="247" t="s">
        <v>51</v>
      </c>
      <c r="D153" s="247"/>
      <c r="E153" s="247"/>
      <c r="F153" s="247"/>
      <c r="G153" s="247"/>
      <c r="H153" s="71"/>
      <c r="I153" s="188"/>
      <c r="L153" s="188"/>
      <c r="N153" s="12"/>
      <c r="O153"/>
    </row>
    <row r="154" spans="1:15" ht="12.65" customHeight="1" x14ac:dyDescent="0.35">
      <c r="B154" s="13"/>
      <c r="N154" s="14"/>
    </row>
    <row r="155" spans="1:15" ht="19.899999999999999" customHeight="1" x14ac:dyDescent="0.35">
      <c r="B155" s="13"/>
      <c r="C155" s="60" t="s">
        <v>75</v>
      </c>
      <c r="N155" s="14"/>
    </row>
    <row r="156" spans="1:15" ht="6.75" customHeight="1" x14ac:dyDescent="0.35">
      <c r="B156" s="13"/>
      <c r="N156" s="14"/>
    </row>
    <row r="157" spans="1:15" ht="21" customHeight="1" x14ac:dyDescent="0.35">
      <c r="B157" s="11">
        <v>49</v>
      </c>
      <c r="C157" s="247" t="s">
        <v>76</v>
      </c>
      <c r="D157" s="247"/>
      <c r="E157" s="247"/>
      <c r="F157" s="247"/>
      <c r="G157" s="247"/>
      <c r="H157" s="71"/>
      <c r="I157" s="184"/>
      <c r="J157" s="2"/>
      <c r="K157" s="2"/>
      <c r="L157" s="184"/>
      <c r="N157" s="14"/>
    </row>
    <row r="158" spans="1:15" ht="21" customHeight="1" x14ac:dyDescent="0.35">
      <c r="B158" s="11">
        <v>50</v>
      </c>
      <c r="C158" s="247" t="s">
        <v>77</v>
      </c>
      <c r="D158" s="247"/>
      <c r="E158" s="247"/>
      <c r="F158" s="247"/>
      <c r="G158" s="247"/>
      <c r="H158" s="71" t="s">
        <v>14</v>
      </c>
      <c r="I158" s="182"/>
      <c r="J158" s="24" t="s">
        <v>15</v>
      </c>
      <c r="K158" s="23" t="s">
        <v>14</v>
      </c>
      <c r="L158" s="182"/>
      <c r="M158" s="24" t="s">
        <v>15</v>
      </c>
      <c r="N158" s="14"/>
    </row>
    <row r="159" spans="1:15" ht="21" customHeight="1" x14ac:dyDescent="0.35">
      <c r="B159" s="11">
        <v>51</v>
      </c>
      <c r="C159" s="247" t="s">
        <v>78</v>
      </c>
      <c r="D159" s="247"/>
      <c r="E159" s="247"/>
      <c r="F159" s="247"/>
      <c r="G159" s="247"/>
      <c r="H159" s="71"/>
      <c r="I159" s="186"/>
      <c r="J159" s="2"/>
      <c r="K159" s="2"/>
      <c r="L159" s="186"/>
      <c r="N159" s="14"/>
    </row>
    <row r="160" spans="1:15" ht="21" customHeight="1" x14ac:dyDescent="0.35">
      <c r="B160" s="11">
        <v>52</v>
      </c>
      <c r="C160" s="247" t="s">
        <v>79</v>
      </c>
      <c r="D160" s="247"/>
      <c r="E160" s="247"/>
      <c r="F160" s="247"/>
      <c r="G160" s="247"/>
      <c r="H160" s="71" t="s">
        <v>14</v>
      </c>
      <c r="I160" s="187"/>
      <c r="J160" s="24" t="s">
        <v>15</v>
      </c>
      <c r="K160" s="71" t="s">
        <v>14</v>
      </c>
      <c r="L160" s="187"/>
      <c r="M160" s="24" t="s">
        <v>15</v>
      </c>
      <c r="N160" s="14"/>
    </row>
    <row r="161" spans="2:14" ht="21" customHeight="1" x14ac:dyDescent="0.35">
      <c r="B161" s="11">
        <v>53</v>
      </c>
      <c r="C161" s="247" t="s">
        <v>80</v>
      </c>
      <c r="D161" s="247"/>
      <c r="E161" s="247"/>
      <c r="F161" s="247"/>
      <c r="G161" s="247"/>
      <c r="H161" s="71"/>
      <c r="I161" s="184"/>
      <c r="J161" s="2"/>
      <c r="K161" s="2"/>
      <c r="L161" s="184"/>
      <c r="N161" s="14"/>
    </row>
    <row r="162" spans="2:14" ht="21" customHeight="1" x14ac:dyDescent="0.35">
      <c r="B162" s="11">
        <v>54</v>
      </c>
      <c r="C162" s="247" t="s">
        <v>81</v>
      </c>
      <c r="D162" s="247"/>
      <c r="E162" s="247"/>
      <c r="F162" s="247"/>
      <c r="G162" s="247"/>
      <c r="H162" s="71"/>
      <c r="I162" s="185"/>
      <c r="J162" s="2"/>
      <c r="K162" s="2"/>
      <c r="L162" s="185"/>
      <c r="N162" s="14"/>
    </row>
    <row r="163" spans="2:14" ht="21" customHeight="1" x14ac:dyDescent="0.35">
      <c r="B163" s="11">
        <v>55</v>
      </c>
      <c r="C163" s="247" t="s">
        <v>82</v>
      </c>
      <c r="D163" s="247"/>
      <c r="E163" s="247"/>
      <c r="F163" s="247"/>
      <c r="G163" s="247"/>
      <c r="H163" s="71"/>
      <c r="I163" s="186"/>
      <c r="J163" s="2"/>
      <c r="K163" s="2"/>
      <c r="L163" s="186"/>
      <c r="N163" s="14"/>
    </row>
    <row r="164" spans="2:14" ht="21" customHeight="1" x14ac:dyDescent="0.35">
      <c r="B164" s="11">
        <v>56</v>
      </c>
      <c r="C164" s="247" t="s">
        <v>83</v>
      </c>
      <c r="D164" s="247"/>
      <c r="E164" s="247"/>
      <c r="F164" s="247"/>
      <c r="G164" s="247"/>
      <c r="H164" s="71"/>
      <c r="I164" s="186"/>
      <c r="J164" s="2"/>
      <c r="K164" s="2"/>
      <c r="L164" s="186"/>
      <c r="N164" s="14"/>
    </row>
    <row r="165" spans="2:14" ht="21" customHeight="1" x14ac:dyDescent="0.35">
      <c r="B165" s="11">
        <v>57</v>
      </c>
      <c r="C165" s="247" t="s">
        <v>70</v>
      </c>
      <c r="D165" s="247"/>
      <c r="E165" s="247"/>
      <c r="F165" s="247"/>
      <c r="G165" s="247"/>
      <c r="H165" s="71" t="s">
        <v>14</v>
      </c>
      <c r="I165" s="182"/>
      <c r="J165" s="24" t="s">
        <v>15</v>
      </c>
      <c r="K165" s="23" t="s">
        <v>14</v>
      </c>
      <c r="L165" s="182"/>
      <c r="M165" s="24" t="s">
        <v>15</v>
      </c>
      <c r="N165" s="14"/>
    </row>
    <row r="166" spans="2:14" ht="21" customHeight="1" x14ac:dyDescent="0.35">
      <c r="B166" s="11">
        <v>58</v>
      </c>
      <c r="C166" s="247" t="s">
        <v>84</v>
      </c>
      <c r="D166" s="247"/>
      <c r="E166" s="247"/>
      <c r="F166" s="247"/>
      <c r="G166" s="247"/>
      <c r="H166" s="71" t="s">
        <v>14</v>
      </c>
      <c r="I166" s="192"/>
      <c r="J166" s="24" t="s">
        <v>15</v>
      </c>
      <c r="K166" s="23" t="s">
        <v>14</v>
      </c>
      <c r="L166" s="192"/>
      <c r="M166" s="24" t="s">
        <v>15</v>
      </c>
      <c r="N166" s="14"/>
    </row>
    <row r="167" spans="2:14" ht="6.75" customHeight="1" x14ac:dyDescent="0.35">
      <c r="B167" s="13"/>
      <c r="N167" s="14"/>
    </row>
    <row r="168" spans="2:14" x14ac:dyDescent="0.35">
      <c r="B168" s="11"/>
      <c r="C168" s="34" t="s">
        <v>9</v>
      </c>
      <c r="D168" s="3"/>
      <c r="E168" s="3"/>
      <c r="F168" s="3"/>
      <c r="G168" s="3"/>
      <c r="H168" s="3"/>
      <c r="I168" s="234">
        <f>IFERROR(I157-I158+I159-I160+SUM(I161:I164)-I165-I166,0)</f>
        <v>0</v>
      </c>
      <c r="J168" s="3"/>
      <c r="K168" s="3"/>
      <c r="L168" s="234">
        <f>IFERROR(L157-L158+L159-L160+SUM(L161:L164)-L165-L166,0)</f>
        <v>0</v>
      </c>
      <c r="N168" s="14"/>
    </row>
    <row r="169" spans="2:14" ht="6.75" customHeight="1" x14ac:dyDescent="0.35">
      <c r="B169" s="13"/>
      <c r="N169" s="14"/>
    </row>
    <row r="170" spans="2:14" ht="21" customHeight="1" x14ac:dyDescent="0.35">
      <c r="B170" s="11">
        <v>59</v>
      </c>
      <c r="C170" s="247" t="s">
        <v>61</v>
      </c>
      <c r="D170" s="247"/>
      <c r="E170" s="247"/>
      <c r="F170" s="247"/>
      <c r="G170" s="247"/>
      <c r="H170" s="71"/>
      <c r="I170" s="236"/>
      <c r="J170" s="2"/>
      <c r="K170" s="2"/>
      <c r="L170" s="236"/>
      <c r="N170" s="14"/>
    </row>
    <row r="171" spans="2:14" ht="21" customHeight="1" x14ac:dyDescent="0.35">
      <c r="B171" s="11">
        <v>60</v>
      </c>
      <c r="C171" s="247" t="s">
        <v>85</v>
      </c>
      <c r="D171" s="247"/>
      <c r="E171" s="247"/>
      <c r="F171" s="247"/>
      <c r="G171" s="247"/>
      <c r="H171" s="71" t="s">
        <v>14</v>
      </c>
      <c r="I171" s="193"/>
      <c r="J171" s="24" t="s">
        <v>15</v>
      </c>
      <c r="K171" s="23" t="s">
        <v>14</v>
      </c>
      <c r="L171" s="193"/>
      <c r="M171" s="24" t="s">
        <v>15</v>
      </c>
      <c r="N171" s="14"/>
    </row>
    <row r="172" spans="2:14" ht="6.75" customHeight="1" thickBot="1" x14ac:dyDescent="0.4">
      <c r="B172" s="13"/>
      <c r="N172" s="14"/>
    </row>
    <row r="173" spans="2:14" x14ac:dyDescent="0.35">
      <c r="B173" s="15"/>
      <c r="C173" s="16" t="s">
        <v>86</v>
      </c>
      <c r="D173" s="3"/>
      <c r="E173" s="3"/>
      <c r="F173" s="3"/>
      <c r="G173" s="3"/>
      <c r="H173" s="3"/>
      <c r="I173" s="235">
        <f>IFERROR((I168*I170)-I171,0)</f>
        <v>0</v>
      </c>
      <c r="J173" s="16"/>
      <c r="K173" s="16"/>
      <c r="L173" s="235">
        <f>IFERROR((L168*L170)-L171,0)</f>
        <v>0</v>
      </c>
      <c r="N173" s="14"/>
    </row>
    <row r="174" spans="2:14" ht="18.649999999999999" customHeight="1" thickBot="1" x14ac:dyDescent="0.4">
      <c r="B174" s="17"/>
      <c r="C174" s="18"/>
      <c r="D174" s="18"/>
      <c r="E174" s="18"/>
      <c r="F174" s="18"/>
      <c r="G174" s="18"/>
      <c r="H174" s="18"/>
      <c r="I174" s="35"/>
      <c r="J174" s="18"/>
      <c r="K174" s="18"/>
      <c r="L174" s="35"/>
      <c r="M174" s="18"/>
      <c r="N174" s="19"/>
    </row>
    <row r="175" spans="2:14" ht="23.5" customHeight="1" x14ac:dyDescent="0.35"/>
  </sheetData>
  <sheetProtection algorithmName="SHA-512" hashValue="zfDUCWnRCxi+F1BsxamhXb2dHVT1u+RXZhxKepW/jUsAzzadoCG2shIZWZhe3d6VKJohdsVm/XouOvhd5JUTjA==" saltValue="mtlaD97rafCao+JKTKu7GQ==" spinCount="100000" sheet="1" formatRows="0" selectLockedCells="1"/>
  <mergeCells count="88">
    <mergeCell ref="C2:L2"/>
    <mergeCell ref="C121:G121"/>
    <mergeCell ref="C122:G122"/>
    <mergeCell ref="D35:H35"/>
    <mergeCell ref="C38:G38"/>
    <mergeCell ref="C39:G39"/>
    <mergeCell ref="C52:H52"/>
    <mergeCell ref="C59:E59"/>
    <mergeCell ref="C61:G61"/>
    <mergeCell ref="C117:D117"/>
    <mergeCell ref="E117:H117"/>
    <mergeCell ref="C63:G63"/>
    <mergeCell ref="C70:G70"/>
    <mergeCell ref="C71:G71"/>
    <mergeCell ref="C72:G72"/>
    <mergeCell ref="C68:H68"/>
    <mergeCell ref="C83:D83"/>
    <mergeCell ref="E83:H83"/>
    <mergeCell ref="C95:D95"/>
    <mergeCell ref="C128:G128"/>
    <mergeCell ref="C132:G132"/>
    <mergeCell ref="C75:G75"/>
    <mergeCell ref="C3:D3"/>
    <mergeCell ref="E3:I3"/>
    <mergeCell ref="C7:H7"/>
    <mergeCell ref="C15:H15"/>
    <mergeCell ref="D17:H17"/>
    <mergeCell ref="C23:G23"/>
    <mergeCell ref="C25:G25"/>
    <mergeCell ref="C9:G9"/>
    <mergeCell ref="C10:G10"/>
    <mergeCell ref="C20:G20"/>
    <mergeCell ref="C19:G19"/>
    <mergeCell ref="C21:G21"/>
    <mergeCell ref="C22:G22"/>
    <mergeCell ref="C24:G24"/>
    <mergeCell ref="C28:G28"/>
    <mergeCell ref="C26:G26"/>
    <mergeCell ref="C27:G27"/>
    <mergeCell ref="C142:H142"/>
    <mergeCell ref="C164:G164"/>
    <mergeCell ref="C45:G45"/>
    <mergeCell ref="C46:G46"/>
    <mergeCell ref="C47:G47"/>
    <mergeCell ref="C54:G54"/>
    <mergeCell ref="C73:G73"/>
    <mergeCell ref="C74:G74"/>
    <mergeCell ref="C62:F62"/>
    <mergeCell ref="C40:G40"/>
    <mergeCell ref="C41:G41"/>
    <mergeCell ref="C33:H33"/>
    <mergeCell ref="C37:G37"/>
    <mergeCell ref="C135:G135"/>
    <mergeCell ref="C165:G165"/>
    <mergeCell ref="E149:H149"/>
    <mergeCell ref="C149:D149"/>
    <mergeCell ref="C166:G166"/>
    <mergeCell ref="C170:G170"/>
    <mergeCell ref="C162:G162"/>
    <mergeCell ref="C163:G163"/>
    <mergeCell ref="C158:G158"/>
    <mergeCell ref="C153:G153"/>
    <mergeCell ref="C157:G157"/>
    <mergeCell ref="C159:G159"/>
    <mergeCell ref="C160:G160"/>
    <mergeCell ref="C161:G161"/>
    <mergeCell ref="C171:G171"/>
    <mergeCell ref="C42:G42"/>
    <mergeCell ref="C43:G43"/>
    <mergeCell ref="C76:G76"/>
    <mergeCell ref="C105:G105"/>
    <mergeCell ref="C106:G106"/>
    <mergeCell ref="C87:G87"/>
    <mergeCell ref="C88:G88"/>
    <mergeCell ref="C89:G89"/>
    <mergeCell ref="C99:G99"/>
    <mergeCell ref="C100:G100"/>
    <mergeCell ref="C101:G101"/>
    <mergeCell ref="C102:G102"/>
    <mergeCell ref="C103:G103"/>
    <mergeCell ref="C104:G104"/>
    <mergeCell ref="C44:G44"/>
    <mergeCell ref="C136:G136"/>
    <mergeCell ref="C110:G110"/>
    <mergeCell ref="C137:G137"/>
    <mergeCell ref="C138:G138"/>
    <mergeCell ref="C134:G134"/>
    <mergeCell ref="C133:G133"/>
  </mergeCells>
  <dataValidations count="6">
    <dataValidation type="custom" allowBlank="1" showErrorMessage="1" errorTitle="Oops!" error="You have either entered a negative number or a non-numeric value.  Please re-enter the value as a positive number.  As this is a &quot;loss&quot; field, Excel will calculate it accordingly." sqref="I171 L171 I165:I166 L165:L166 L158 I158 I62 L62 I23 L23 I105:I106 L105:L106 I73 L73 I137:I138 L137:L138 I42 L42 L132 I160 I20 L20 I39 L39 I100 L100 I132 L160" xr:uid="{00000000-0002-0000-0000-000002000000}">
      <formula1>IF(OR(NOT(ISNUMBER(I20)),I20&lt;0),FALSE,TRUE)</formula1>
    </dataValidation>
    <dataValidation type="custom" allowBlank="1" showErrorMessage="1" errorTitle="Oops!" error="You have attempted to enter a percentage less than 0% or greater than 100%.  Please re-enter." sqref="I110 L110 I142 L142" xr:uid="{00000000-0002-0000-0000-000003000000}">
      <formula1>IFERROR(IF(OR(I110&gt;1,I110&lt;0),FALSE,TRUE),FALSE)</formula1>
    </dataValidation>
    <dataValidation type="date" operator="greaterThan" allowBlank="1" showErrorMessage="1" errorTitle="Invalid Date..." error="You have attempted to enter an invalid date.  Please re-enter." sqref="L3" xr:uid="{00000000-0002-0000-0000-000004000000}">
      <formula1>1</formula1>
    </dataValidation>
    <dataValidation type="custom" allowBlank="1" showErrorMessage="1" errorTitle="Non-Numeric Entry" error="You have entered a non-numeric value in the current cell.  This is not allowed.  Please enter a number or leave the cell blank to continue." sqref="I9:I10 L9:L10 L161:L164 I24:I25 I28 I21:I22 L28 L24:L25 I54 L54 I61 I63 L61 L63 L74:L76 L43:L44 I87:I89 L87:L89 I157 L157 L40:L41 I101:I104 I47 I40:I41 L47 L70:L72 I121:I122 L121:L122 L128 I128 L101:L104 I133:I136 L153 I153 I70:I72 I74:I76 L95 I95 I161:I164 I43:I44 L21:L22 I159 L159 I19 L19 I37:I38 L37:L38 I99 L99 L133:L136" xr:uid="{00000000-0002-0000-0000-000006000000}">
      <formula1>IF(ISNUMBER(I9),TRUE,FALSE)</formula1>
    </dataValidation>
    <dataValidation type="custom" allowBlank="1" showErrorMessage="1" errorTitle="Oops!" error="You have attempted to enter a percentage less than 0% or greater than 100%.  Please re-enter." promptTitle="Reminder:" prompt="Include corporate earnings in cash flow only if the borrower is a 100% owner, as generally required by investors." sqref="L170 I170" xr:uid="{50AD4BAE-D517-44A9-BAEA-127C9E1110BD}">
      <formula1>IFERROR(IF(OR(I170&gt;1,I170&lt;0),FALSE,TRUE),FALSE)</formula1>
    </dataValidation>
    <dataValidation type="whole" allowBlank="1" showInputMessage="1" showErrorMessage="1" errorTitle="Invalid Year..." error="Please enter a four digit year from 2022 to 2024." sqref="I5 L5" xr:uid="{66DA1A30-EE92-4309-AA7F-2FB0EAFB754E}">
      <formula1>MIN(LKP_YEAR)</formula1>
      <formula2>MAX(LKP_YEAR)</formula2>
    </dataValidation>
  </dataValidations>
  <pageMargins left="0.7" right="0.7" top="0.75" bottom="0.75" header="0.3" footer="0.3"/>
  <pageSetup paperSize="5" scale="56" fitToHeight="0" orientation="portrait" r:id="rId1"/>
  <headerFooter>
    <oddFooter>&amp;CPage &amp;P of &amp;N</oddFooter>
  </headerFooter>
  <rowBreaks count="1" manualBreakCount="1">
    <brk id="8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4B2B-EEC3-4637-BB40-BBE84C36B0C5}">
  <sheetPr codeName="Sheet6">
    <pageSetUpPr fitToPage="1"/>
  </sheetPr>
  <dimension ref="A1:Q68"/>
  <sheetViews>
    <sheetView showGridLines="0" zoomScaleNormal="100" workbookViewId="0">
      <pane ySplit="1" topLeftCell="A2" activePane="bottomLeft" state="frozen"/>
      <selection pane="bottomLeft" activeCell="F7" sqref="F7"/>
    </sheetView>
  </sheetViews>
  <sheetFormatPr defaultColWidth="0" defaultRowHeight="14.5" zeroHeight="1" x14ac:dyDescent="0.35"/>
  <cols>
    <col min="1" max="1" width="2.26953125" customWidth="1"/>
    <col min="2" max="2" width="4.453125" customWidth="1"/>
    <col min="3" max="3" width="14.81640625" customWidth="1"/>
    <col min="4" max="4" width="37.7265625" customWidth="1"/>
    <col min="5" max="5" width="18.7265625" customWidth="1"/>
    <col min="6" max="6" width="8.1796875" customWidth="1"/>
    <col min="7" max="7" width="4" customWidth="1"/>
    <col min="8" max="8" width="7.1796875" customWidth="1"/>
    <col min="9" max="9" width="18.7265625" customWidth="1"/>
    <col min="10" max="10" width="8.1796875" customWidth="1"/>
    <col min="11" max="11" width="11.7265625" customWidth="1"/>
    <col min="12" max="12" width="18.26953125" customWidth="1"/>
    <col min="13" max="14" width="4.81640625" customWidth="1"/>
    <col min="15" max="15" width="3.7265625" customWidth="1"/>
    <col min="16" max="17" width="9.1796875" style="109" hidden="1" customWidth="1"/>
    <col min="18" max="16384" width="9.1796875" hidden="1"/>
  </cols>
  <sheetData>
    <row r="1" spans="2:17" s="1" customFormat="1" ht="40.5" customHeight="1" thickBot="1" x14ac:dyDescent="0.8">
      <c r="B1" s="92"/>
      <c r="C1" s="97" t="s">
        <v>87</v>
      </c>
      <c r="D1" s="93"/>
      <c r="E1" s="94"/>
      <c r="F1" s="94"/>
      <c r="G1" s="94"/>
      <c r="H1" s="94"/>
      <c r="I1" s="93"/>
      <c r="J1" s="93"/>
      <c r="K1" s="93"/>
      <c r="L1" s="93"/>
      <c r="M1" s="93"/>
      <c r="N1" s="93"/>
      <c r="P1" s="107"/>
      <c r="Q1" s="107"/>
    </row>
    <row r="2" spans="2:17" s="2" customFormat="1" ht="6.75" customHeight="1" thickTop="1" x14ac:dyDescent="0.35">
      <c r="B2" s="87"/>
      <c r="C2" s="88"/>
      <c r="D2" s="87"/>
      <c r="E2" s="87"/>
      <c r="F2" s="87"/>
      <c r="G2" s="87"/>
      <c r="H2" s="87"/>
      <c r="I2" s="87"/>
      <c r="J2" s="87"/>
      <c r="K2" s="87"/>
      <c r="L2" s="87"/>
      <c r="M2" s="87"/>
      <c r="N2" s="87"/>
      <c r="P2" s="108"/>
      <c r="Q2" s="108"/>
    </row>
    <row r="3" spans="2:17" s="2" customFormat="1" ht="111" customHeight="1" x14ac:dyDescent="0.35">
      <c r="B3" s="87"/>
      <c r="C3" s="260" t="s">
        <v>88</v>
      </c>
      <c r="D3" s="261"/>
      <c r="E3" s="261"/>
      <c r="F3" s="261"/>
      <c r="G3" s="261"/>
      <c r="H3" s="261"/>
      <c r="I3" s="261"/>
      <c r="J3" s="261"/>
      <c r="K3" s="261"/>
      <c r="L3" s="261"/>
      <c r="M3" s="261"/>
      <c r="N3" s="87"/>
      <c r="P3" s="108"/>
      <c r="Q3" s="108"/>
    </row>
    <row r="4" spans="2:17" s="2" customFormat="1" ht="9.65" customHeight="1" x14ac:dyDescent="0.35">
      <c r="C4" s="36"/>
      <c r="D4" s="36"/>
      <c r="E4" s="36"/>
      <c r="F4" s="36"/>
      <c r="G4" s="36"/>
      <c r="H4" s="36"/>
      <c r="I4" s="36"/>
      <c r="J4" s="36"/>
      <c r="K4" s="36"/>
      <c r="L4" s="36"/>
      <c r="M4" s="36"/>
      <c r="P4" s="108"/>
      <c r="Q4" s="108"/>
    </row>
    <row r="5" spans="2:17" ht="21.65" customHeight="1" x14ac:dyDescent="0.35">
      <c r="B5" s="262" t="s">
        <v>89</v>
      </c>
      <c r="C5" s="262"/>
      <c r="D5" s="262"/>
      <c r="E5" s="263" t="str">
        <f>IF(ISNUMBER(SAM!I5),SAM!I5,"")</f>
        <v/>
      </c>
      <c r="F5" s="263"/>
      <c r="G5" s="37"/>
      <c r="H5" s="37"/>
      <c r="I5" s="263" t="str">
        <f>IF(ISNUMBER(SAM!L5),SAM!L5,"")</f>
        <v/>
      </c>
      <c r="J5" s="263"/>
      <c r="K5" s="264" t="s">
        <v>90</v>
      </c>
      <c r="L5" s="264"/>
      <c r="M5" s="265" t="s">
        <v>91</v>
      </c>
      <c r="N5" s="265"/>
    </row>
    <row r="6" spans="2:17" ht="21.65" customHeight="1" x14ac:dyDescent="0.35">
      <c r="B6" s="62"/>
      <c r="C6" s="6"/>
      <c r="D6" s="6"/>
      <c r="E6" s="38" t="s">
        <v>92</v>
      </c>
      <c r="F6" s="38" t="s">
        <v>93</v>
      </c>
      <c r="G6" s="6"/>
      <c r="H6" s="6"/>
      <c r="I6" s="38" t="s">
        <v>92</v>
      </c>
      <c r="J6" s="38" t="s">
        <v>93</v>
      </c>
      <c r="K6" s="264"/>
      <c r="L6" s="264"/>
      <c r="M6" s="265"/>
      <c r="N6" s="265"/>
    </row>
    <row r="7" spans="2:17" s="2" customFormat="1" ht="27.65" customHeight="1" x14ac:dyDescent="0.35">
      <c r="B7" s="39"/>
      <c r="C7" s="266" t="s">
        <v>94</v>
      </c>
      <c r="D7" s="266"/>
      <c r="E7" s="232">
        <f>SAM!I12</f>
        <v>0</v>
      </c>
      <c r="F7" s="53">
        <v>12</v>
      </c>
      <c r="G7" s="40"/>
      <c r="H7" s="106"/>
      <c r="I7" s="232">
        <f>SAM!L12</f>
        <v>0</v>
      </c>
      <c r="J7" s="53">
        <v>12</v>
      </c>
      <c r="K7" s="267">
        <f t="shared" ref="K7:K12" si="0">IFERROR((IF(P7,0,E7)+IF(Q7,0,I7))/M7,0)</f>
        <v>0</v>
      </c>
      <c r="L7" s="267"/>
      <c r="M7" s="268">
        <f t="shared" ref="M7:M12" si="1">IF(P7,0,F7)+IF(Q7,0,J7)</f>
        <v>24</v>
      </c>
      <c r="N7" s="268"/>
      <c r="P7" s="108" t="b">
        <v>0</v>
      </c>
      <c r="Q7" s="108" t="b">
        <v>0</v>
      </c>
    </row>
    <row r="8" spans="2:17" s="2" customFormat="1" ht="27.65" customHeight="1" x14ac:dyDescent="0.35">
      <c r="B8" s="39"/>
      <c r="C8" s="266" t="str">
        <f>"Schedule C   "&amp;SAM!D17</f>
        <v xml:space="preserve">Schedule C   </v>
      </c>
      <c r="D8" s="266"/>
      <c r="E8" s="232">
        <f>SAM!I30</f>
        <v>0</v>
      </c>
      <c r="F8" s="53">
        <v>12</v>
      </c>
      <c r="G8" s="40"/>
      <c r="H8" s="106"/>
      <c r="I8" s="232">
        <f>SAM!L30</f>
        <v>0</v>
      </c>
      <c r="J8" s="53">
        <v>12</v>
      </c>
      <c r="K8" s="267">
        <f t="shared" si="0"/>
        <v>0</v>
      </c>
      <c r="L8" s="267"/>
      <c r="M8" s="268">
        <f t="shared" si="1"/>
        <v>24</v>
      </c>
      <c r="N8" s="268"/>
      <c r="P8" s="108" t="b">
        <v>0</v>
      </c>
      <c r="Q8" s="108" t="b">
        <v>0</v>
      </c>
    </row>
    <row r="9" spans="2:17" s="2" customFormat="1" ht="27.65" customHeight="1" x14ac:dyDescent="0.35">
      <c r="B9" s="39"/>
      <c r="C9" s="266" t="str">
        <f>"Schedule C   "&amp;SAM!D35</f>
        <v xml:space="preserve">Schedule C   </v>
      </c>
      <c r="D9" s="266"/>
      <c r="E9" s="232">
        <f>SAM!I49</f>
        <v>0</v>
      </c>
      <c r="F9" s="53">
        <v>12</v>
      </c>
      <c r="G9" s="40"/>
      <c r="H9" s="106"/>
      <c r="I9" s="232">
        <f>SAM!L49</f>
        <v>0</v>
      </c>
      <c r="J9" s="53">
        <v>12</v>
      </c>
      <c r="K9" s="267">
        <f t="shared" si="0"/>
        <v>0</v>
      </c>
      <c r="L9" s="267"/>
      <c r="M9" s="268">
        <f t="shared" si="1"/>
        <v>24</v>
      </c>
      <c r="N9" s="268"/>
      <c r="P9" s="108" t="b">
        <v>0</v>
      </c>
      <c r="Q9" s="108" t="b">
        <v>0</v>
      </c>
    </row>
    <row r="10" spans="2:17" s="2" customFormat="1" ht="27.65" customHeight="1" x14ac:dyDescent="0.35">
      <c r="B10" s="39"/>
      <c r="C10" s="266" t="s">
        <v>95</v>
      </c>
      <c r="D10" s="266"/>
      <c r="E10" s="232">
        <f>SAM!I56</f>
        <v>0</v>
      </c>
      <c r="F10" s="53">
        <v>12</v>
      </c>
      <c r="G10" s="40"/>
      <c r="H10" s="106"/>
      <c r="I10" s="232">
        <f>SAM!L56</f>
        <v>0</v>
      </c>
      <c r="J10" s="53">
        <v>12</v>
      </c>
      <c r="K10" s="267">
        <f t="shared" si="0"/>
        <v>0</v>
      </c>
      <c r="L10" s="267"/>
      <c r="M10" s="268">
        <f t="shared" si="1"/>
        <v>24</v>
      </c>
      <c r="N10" s="268"/>
      <c r="P10" s="108" t="b">
        <v>0</v>
      </c>
      <c r="Q10" s="108" t="b">
        <v>0</v>
      </c>
    </row>
    <row r="11" spans="2:17" s="2" customFormat="1" ht="27.65" customHeight="1" x14ac:dyDescent="0.35">
      <c r="B11" s="39"/>
      <c r="C11" s="266" t="s">
        <v>96</v>
      </c>
      <c r="D11" s="266"/>
      <c r="E11" s="232">
        <f>SAM!I65</f>
        <v>0</v>
      </c>
      <c r="F11" s="53">
        <v>12</v>
      </c>
      <c r="G11" s="40"/>
      <c r="H11" s="106"/>
      <c r="I11" s="232">
        <f>SAM!L65</f>
        <v>0</v>
      </c>
      <c r="J11" s="53">
        <v>12</v>
      </c>
      <c r="K11" s="267">
        <f t="shared" si="0"/>
        <v>0</v>
      </c>
      <c r="L11" s="267"/>
      <c r="M11" s="268">
        <f t="shared" si="1"/>
        <v>24</v>
      </c>
      <c r="N11" s="268"/>
      <c r="P11" s="108" t="b">
        <v>0</v>
      </c>
      <c r="Q11" s="108" t="b">
        <v>0</v>
      </c>
    </row>
    <row r="12" spans="2:17" s="2" customFormat="1" ht="27.65" customHeight="1" x14ac:dyDescent="0.35">
      <c r="B12" s="39"/>
      <c r="C12" s="266" t="s">
        <v>97</v>
      </c>
      <c r="D12" s="266"/>
      <c r="E12" s="232">
        <f>SAM!I78</f>
        <v>0</v>
      </c>
      <c r="F12" s="53">
        <v>12</v>
      </c>
      <c r="G12" s="40"/>
      <c r="H12" s="106"/>
      <c r="I12" s="232">
        <f>SAM!L78</f>
        <v>0</v>
      </c>
      <c r="J12" s="53">
        <v>12</v>
      </c>
      <c r="K12" s="267">
        <f t="shared" si="0"/>
        <v>0</v>
      </c>
      <c r="L12" s="267"/>
      <c r="M12" s="268">
        <f t="shared" si="1"/>
        <v>24</v>
      </c>
      <c r="N12" s="268"/>
      <c r="P12" s="108" t="b">
        <v>0</v>
      </c>
      <c r="Q12" s="108" t="b">
        <v>0</v>
      </c>
    </row>
    <row r="13" spans="2:17" ht="30" customHeight="1" x14ac:dyDescent="0.35">
      <c r="B13" s="262" t="s">
        <v>98</v>
      </c>
      <c r="C13" s="262"/>
      <c r="D13" s="262"/>
      <c r="E13" s="262"/>
      <c r="F13" s="262"/>
      <c r="G13" s="5"/>
      <c r="H13" s="5"/>
      <c r="I13" s="5"/>
      <c r="J13" s="5"/>
      <c r="K13" s="5"/>
      <c r="L13" s="5"/>
      <c r="M13" s="5"/>
      <c r="N13" s="5"/>
    </row>
    <row r="14" spans="2:17" s="2" customFormat="1" ht="27.65" customHeight="1" x14ac:dyDescent="0.35">
      <c r="B14" s="39"/>
      <c r="C14" s="266" t="str">
        <f>"Schedule K-1   "&amp;SAM!E83</f>
        <v xml:space="preserve">Schedule K-1   </v>
      </c>
      <c r="D14" s="266"/>
      <c r="E14" s="232">
        <f>SAM!I91</f>
        <v>0</v>
      </c>
      <c r="F14" s="53">
        <v>12</v>
      </c>
      <c r="G14" s="40"/>
      <c r="H14" s="106"/>
      <c r="I14" s="232">
        <f>SAM!L91</f>
        <v>0</v>
      </c>
      <c r="J14" s="53">
        <v>12</v>
      </c>
      <c r="K14" s="267">
        <f t="shared" ref="K14:K16" si="2">IFERROR((IF(P14,0,E14)+IF(Q14,0,I14))/M14,0)</f>
        <v>0</v>
      </c>
      <c r="L14" s="267"/>
      <c r="M14" s="268">
        <f t="shared" ref="M14:M16" si="3">IF(P14,0,F14)+IF(Q14,0,J14)</f>
        <v>24</v>
      </c>
      <c r="N14" s="268"/>
      <c r="P14" s="108" t="b">
        <v>0</v>
      </c>
      <c r="Q14" s="108" t="b">
        <v>0</v>
      </c>
    </row>
    <row r="15" spans="2:17" s="2" customFormat="1" ht="27.65" customHeight="1" x14ac:dyDescent="0.35">
      <c r="B15" s="39"/>
      <c r="C15" s="266" t="str">
        <f>"W-2 Wages   "&amp;SAM!E83</f>
        <v xml:space="preserve">W-2 Wages   </v>
      </c>
      <c r="D15" s="266"/>
      <c r="E15" s="232">
        <f>SAM!I95</f>
        <v>0</v>
      </c>
      <c r="F15" s="53">
        <v>12</v>
      </c>
      <c r="G15" s="40"/>
      <c r="H15" s="106"/>
      <c r="I15" s="232">
        <f>SAM!L95</f>
        <v>0</v>
      </c>
      <c r="J15" s="53">
        <v>12</v>
      </c>
      <c r="K15" s="267">
        <f t="shared" si="2"/>
        <v>0</v>
      </c>
      <c r="L15" s="267"/>
      <c r="M15" s="268">
        <f t="shared" si="3"/>
        <v>24</v>
      </c>
      <c r="N15" s="268"/>
      <c r="P15" s="108" t="b">
        <v>0</v>
      </c>
      <c r="Q15" s="108" t="b">
        <v>0</v>
      </c>
    </row>
    <row r="16" spans="2:17" s="2" customFormat="1" ht="27.65" customHeight="1" x14ac:dyDescent="0.35">
      <c r="B16" s="39"/>
      <c r="C16" s="266" t="str">
        <f>"Form 1065   "&amp;SAM!E83</f>
        <v xml:space="preserve">Form 1065   </v>
      </c>
      <c r="D16" s="266"/>
      <c r="E16" s="232">
        <f>SAM!I112</f>
        <v>0</v>
      </c>
      <c r="F16" s="53">
        <v>12</v>
      </c>
      <c r="G16" s="40"/>
      <c r="H16" s="106"/>
      <c r="I16" s="232">
        <f>SAM!L112</f>
        <v>0</v>
      </c>
      <c r="J16" s="53">
        <v>12</v>
      </c>
      <c r="K16" s="267">
        <f t="shared" si="2"/>
        <v>0</v>
      </c>
      <c r="L16" s="267"/>
      <c r="M16" s="268">
        <f t="shared" si="3"/>
        <v>24</v>
      </c>
      <c r="N16" s="268"/>
      <c r="P16" s="108" t="b">
        <v>0</v>
      </c>
      <c r="Q16" s="108" t="b">
        <v>0</v>
      </c>
    </row>
    <row r="17" spans="2:17" s="2" customFormat="1" ht="27.65" customHeight="1" x14ac:dyDescent="0.35">
      <c r="B17" s="39"/>
      <c r="C17" s="269" t="str">
        <f>"Partnership  "&amp;SAM!E83&amp;"  Subtotal"</f>
        <v>Partnership    Subtotal</v>
      </c>
      <c r="D17" s="270"/>
      <c r="E17" s="233">
        <f>SUMIF(P14:P16,FALSE,E14:E16)</f>
        <v>0</v>
      </c>
      <c r="F17" s="57"/>
      <c r="G17" s="58"/>
      <c r="H17" s="58"/>
      <c r="I17" s="233">
        <f>SUMIF(Q14:Q16,FALSE,I14:I16)</f>
        <v>0</v>
      </c>
      <c r="J17" s="57"/>
      <c r="K17" s="271">
        <f>K14+K15+K16</f>
        <v>0</v>
      </c>
      <c r="L17" s="271"/>
      <c r="M17" s="272"/>
      <c r="N17" s="273"/>
      <c r="P17" s="108"/>
      <c r="Q17" s="108"/>
    </row>
    <row r="18" spans="2:17" s="2" customFormat="1" ht="27.65" customHeight="1" x14ac:dyDescent="0.35">
      <c r="B18" s="39"/>
      <c r="C18" s="266" t="str">
        <f>"Schedule K-1   "&amp;SAM!E117</f>
        <v xml:space="preserve">Schedule K-1   </v>
      </c>
      <c r="D18" s="266"/>
      <c r="E18" s="232">
        <f>SAM!I124</f>
        <v>0</v>
      </c>
      <c r="F18" s="53">
        <v>12</v>
      </c>
      <c r="G18" s="40"/>
      <c r="H18" s="106"/>
      <c r="I18" s="232">
        <f>SAM!L124</f>
        <v>0</v>
      </c>
      <c r="J18" s="53">
        <v>12</v>
      </c>
      <c r="K18" s="267">
        <f t="shared" ref="K18:K20" si="4">IFERROR((IF(P18,0,E18)+IF(Q18,0,I18))/M18,0)</f>
        <v>0</v>
      </c>
      <c r="L18" s="267"/>
      <c r="M18" s="268">
        <f t="shared" ref="M18:M20" si="5">IF(P18,0,F18)+IF(Q18,0,J18)</f>
        <v>24</v>
      </c>
      <c r="N18" s="268"/>
      <c r="P18" s="108" t="b">
        <v>0</v>
      </c>
      <c r="Q18" s="108" t="b">
        <v>0</v>
      </c>
    </row>
    <row r="19" spans="2:17" s="2" customFormat="1" ht="27.65" customHeight="1" x14ac:dyDescent="0.35">
      <c r="B19" s="39"/>
      <c r="C19" s="266" t="str">
        <f>"W-2 Wages   "&amp;SAM!E117</f>
        <v xml:space="preserve">W-2 Wages   </v>
      </c>
      <c r="D19" s="266"/>
      <c r="E19" s="232">
        <f>SAM!I128</f>
        <v>0</v>
      </c>
      <c r="F19" s="53">
        <v>12</v>
      </c>
      <c r="G19" s="40"/>
      <c r="H19" s="106"/>
      <c r="I19" s="232">
        <f>SAM!L128</f>
        <v>0</v>
      </c>
      <c r="J19" s="53">
        <v>12</v>
      </c>
      <c r="K19" s="267">
        <f t="shared" si="4"/>
        <v>0</v>
      </c>
      <c r="L19" s="267"/>
      <c r="M19" s="268">
        <f t="shared" si="5"/>
        <v>24</v>
      </c>
      <c r="N19" s="268"/>
      <c r="P19" s="108" t="b">
        <v>0</v>
      </c>
      <c r="Q19" s="108" t="b">
        <v>0</v>
      </c>
    </row>
    <row r="20" spans="2:17" s="2" customFormat="1" ht="27.65" customHeight="1" x14ac:dyDescent="0.35">
      <c r="B20" s="39"/>
      <c r="C20" s="266" t="str">
        <f>"Form 1120S   "&amp;SAM!E117</f>
        <v xml:space="preserve">Form 1120S   </v>
      </c>
      <c r="D20" s="266"/>
      <c r="E20" s="232">
        <f>SAM!I144</f>
        <v>0</v>
      </c>
      <c r="F20" s="53">
        <v>12</v>
      </c>
      <c r="G20" s="40"/>
      <c r="H20" s="106"/>
      <c r="I20" s="232">
        <f>SAM!L144</f>
        <v>0</v>
      </c>
      <c r="J20" s="53">
        <v>12</v>
      </c>
      <c r="K20" s="267">
        <f t="shared" si="4"/>
        <v>0</v>
      </c>
      <c r="L20" s="267"/>
      <c r="M20" s="268">
        <f t="shared" si="5"/>
        <v>24</v>
      </c>
      <c r="N20" s="268"/>
      <c r="P20" s="108" t="b">
        <v>0</v>
      </c>
      <c r="Q20" s="108" t="b">
        <v>0</v>
      </c>
    </row>
    <row r="21" spans="2:17" s="2" customFormat="1" ht="27.65" customHeight="1" x14ac:dyDescent="0.35">
      <c r="B21" s="39"/>
      <c r="C21" s="269" t="str">
        <f>"S Corporation  "&amp;SAM!E117&amp;"  Subtotal"</f>
        <v>S Corporation    Subtotal</v>
      </c>
      <c r="D21" s="270"/>
      <c r="E21" s="233">
        <f>SUMIF(P18:P20,FALSE,E18:E20)</f>
        <v>0</v>
      </c>
      <c r="F21" s="57"/>
      <c r="G21" s="58"/>
      <c r="H21" s="58"/>
      <c r="I21" s="233">
        <f>SUMIF(Q18:Q20,FALSE,I18:I20)</f>
        <v>0</v>
      </c>
      <c r="J21" s="57"/>
      <c r="K21" s="271">
        <f>ROUND(K18,2)+ROUND(K19,2)+ROUND(K20,2)</f>
        <v>0</v>
      </c>
      <c r="L21" s="271"/>
      <c r="M21" s="272"/>
      <c r="N21" s="273"/>
      <c r="P21" s="108"/>
      <c r="Q21" s="108"/>
    </row>
    <row r="22" spans="2:17" ht="30" customHeight="1" x14ac:dyDescent="0.35">
      <c r="B22" s="262" t="s">
        <v>99</v>
      </c>
      <c r="C22" s="262"/>
      <c r="D22" s="262"/>
      <c r="E22" s="262"/>
      <c r="F22" s="262"/>
      <c r="G22" s="5"/>
      <c r="H22" s="5"/>
      <c r="I22" s="5"/>
      <c r="J22" s="5"/>
      <c r="K22" s="5"/>
      <c r="L22" s="5"/>
      <c r="M22" s="5"/>
      <c r="N22" s="5"/>
    </row>
    <row r="23" spans="2:17" s="2" customFormat="1" ht="27.65" customHeight="1" x14ac:dyDescent="0.35">
      <c r="B23" s="39"/>
      <c r="C23" s="266" t="str">
        <f>"W-2 Wages   "&amp;SAM!E149</f>
        <v xml:space="preserve">W-2 Wages   </v>
      </c>
      <c r="D23" s="266"/>
      <c r="E23" s="232">
        <f>SAM!I153</f>
        <v>0</v>
      </c>
      <c r="F23" s="53">
        <v>12</v>
      </c>
      <c r="G23" s="40"/>
      <c r="H23" s="106"/>
      <c r="I23" s="232">
        <f>SAM!L153</f>
        <v>0</v>
      </c>
      <c r="J23" s="53">
        <v>12</v>
      </c>
      <c r="K23" s="267">
        <f t="shared" ref="K23:K24" si="6">IFERROR((IF(P23,0,E23)+IF(Q23,0,I23))/M23,0)</f>
        <v>0</v>
      </c>
      <c r="L23" s="267"/>
      <c r="M23" s="268">
        <f t="shared" ref="M23:M24" si="7">IF(P23,0,F23)+IF(Q23,0,J23)</f>
        <v>24</v>
      </c>
      <c r="N23" s="268"/>
      <c r="P23" s="108" t="b">
        <v>0</v>
      </c>
      <c r="Q23" s="108" t="b">
        <v>0</v>
      </c>
    </row>
    <row r="24" spans="2:17" s="2" customFormat="1" ht="27.65" customHeight="1" x14ac:dyDescent="0.35">
      <c r="B24" s="39"/>
      <c r="C24" s="266" t="str">
        <f>"Form 1120   "&amp;SAM!E149</f>
        <v xml:space="preserve">Form 1120   </v>
      </c>
      <c r="D24" s="266"/>
      <c r="E24" s="232">
        <f>SAM!I173</f>
        <v>0</v>
      </c>
      <c r="F24" s="53">
        <v>12</v>
      </c>
      <c r="G24" s="40"/>
      <c r="H24" s="106"/>
      <c r="I24" s="232">
        <f>SAM!L173</f>
        <v>0</v>
      </c>
      <c r="J24" s="53">
        <v>12</v>
      </c>
      <c r="K24" s="267">
        <f t="shared" si="6"/>
        <v>0</v>
      </c>
      <c r="L24" s="267"/>
      <c r="M24" s="268">
        <f t="shared" si="7"/>
        <v>24</v>
      </c>
      <c r="N24" s="268"/>
      <c r="P24" s="108" t="b">
        <v>0</v>
      </c>
      <c r="Q24" s="108" t="b">
        <v>0</v>
      </c>
    </row>
    <row r="25" spans="2:17" s="2" customFormat="1" ht="27.65" customHeight="1" x14ac:dyDescent="0.35">
      <c r="B25" s="39"/>
      <c r="C25" s="269" t="str">
        <f>"Corporation  "&amp;SAM!E149&amp;"  Subtotal"</f>
        <v>Corporation    Subtotal</v>
      </c>
      <c r="D25" s="270"/>
      <c r="E25" s="233">
        <f>SUMIF(P23:P24,FALSE,E23:E24)</f>
        <v>0</v>
      </c>
      <c r="F25" s="57"/>
      <c r="G25" s="58"/>
      <c r="H25" s="58"/>
      <c r="I25" s="233">
        <f>SUMIF(Q23:Q24,FALSE,I23:I24)</f>
        <v>0</v>
      </c>
      <c r="J25" s="57"/>
      <c r="K25" s="271">
        <f>K23+K24</f>
        <v>0</v>
      </c>
      <c r="L25" s="271"/>
      <c r="M25" s="272"/>
      <c r="N25" s="273"/>
      <c r="P25" s="108"/>
      <c r="Q25" s="108"/>
    </row>
    <row r="26" spans="2:17" ht="27" customHeight="1" x14ac:dyDescent="0.35">
      <c r="B26" s="39"/>
      <c r="C26" s="274" t="s">
        <v>100</v>
      </c>
      <c r="D26" s="275"/>
      <c r="E26" s="41"/>
      <c r="F26" s="42"/>
      <c r="G26" s="42"/>
      <c r="H26" s="42"/>
      <c r="I26" s="42"/>
      <c r="J26" s="42"/>
      <c r="K26" s="276">
        <f>SUMIF(Q7:Q25,"&lt;&gt;",K7:K25)</f>
        <v>0</v>
      </c>
      <c r="L26" s="276"/>
      <c r="M26" s="42"/>
      <c r="N26" s="43"/>
    </row>
    <row r="27" spans="2:17" ht="9.65" customHeight="1" x14ac:dyDescent="0.35"/>
    <row r="28" spans="2:17" ht="9.65" customHeight="1" x14ac:dyDescent="0.35"/>
    <row r="29" spans="2:17" s="2" customFormat="1" ht="24" customHeight="1" x14ac:dyDescent="0.35">
      <c r="B29" s="44"/>
      <c r="C29" s="45" t="s">
        <v>101</v>
      </c>
      <c r="D29" s="46"/>
      <c r="E29" s="46"/>
      <c r="F29" s="46"/>
      <c r="G29" s="46"/>
      <c r="H29" s="46"/>
      <c r="I29" s="46"/>
      <c r="J29" s="46"/>
      <c r="K29" s="46"/>
      <c r="L29" s="46"/>
      <c r="M29" s="63"/>
      <c r="N29" s="47"/>
      <c r="P29" s="108"/>
      <c r="Q29" s="108"/>
    </row>
    <row r="30" spans="2:17" s="4" customFormat="1" ht="22.15" customHeight="1" x14ac:dyDescent="0.35">
      <c r="B30" s="48"/>
      <c r="C30" s="277"/>
      <c r="D30" s="278"/>
      <c r="E30" s="278"/>
      <c r="F30" s="278"/>
      <c r="G30" s="278"/>
      <c r="H30" s="278"/>
      <c r="I30" s="278"/>
      <c r="J30" s="278"/>
      <c r="K30" s="278"/>
      <c r="L30" s="278"/>
      <c r="M30" s="279"/>
      <c r="N30" s="55" t="s">
        <v>102</v>
      </c>
      <c r="O30" s="2"/>
      <c r="P30" s="110"/>
      <c r="Q30" s="110"/>
    </row>
    <row r="31" spans="2:17" s="4" customFormat="1" ht="22.15" customHeight="1" x14ac:dyDescent="0.35">
      <c r="B31" s="48"/>
      <c r="C31" s="280"/>
      <c r="D31" s="281"/>
      <c r="E31" s="281"/>
      <c r="F31" s="281"/>
      <c r="G31" s="281"/>
      <c r="H31" s="281"/>
      <c r="I31" s="281"/>
      <c r="J31" s="281"/>
      <c r="K31" s="281"/>
      <c r="L31" s="281"/>
      <c r="M31" s="282"/>
      <c r="N31" s="55" t="s">
        <v>102</v>
      </c>
      <c r="O31" s="2"/>
      <c r="P31" s="110"/>
      <c r="Q31" s="110"/>
    </row>
    <row r="32" spans="2:17" s="4" customFormat="1" ht="22.15" customHeight="1" x14ac:dyDescent="0.35">
      <c r="B32" s="48"/>
      <c r="C32" s="280"/>
      <c r="D32" s="281"/>
      <c r="E32" s="281"/>
      <c r="F32" s="281"/>
      <c r="G32" s="281"/>
      <c r="H32" s="281"/>
      <c r="I32" s="281"/>
      <c r="J32" s="281"/>
      <c r="K32" s="281"/>
      <c r="L32" s="281"/>
      <c r="M32" s="282"/>
      <c r="N32" s="55" t="s">
        <v>102</v>
      </c>
      <c r="O32" s="2"/>
      <c r="P32" s="110"/>
      <c r="Q32" s="110"/>
    </row>
    <row r="33" spans="2:17" s="4" customFormat="1" ht="22.15" customHeight="1" x14ac:dyDescent="0.35">
      <c r="B33" s="48"/>
      <c r="C33" s="280"/>
      <c r="D33" s="281"/>
      <c r="E33" s="281"/>
      <c r="F33" s="281"/>
      <c r="G33" s="281"/>
      <c r="H33" s="281"/>
      <c r="I33" s="281"/>
      <c r="J33" s="281"/>
      <c r="K33" s="281"/>
      <c r="L33" s="281"/>
      <c r="M33" s="282"/>
      <c r="N33" s="55" t="s">
        <v>102</v>
      </c>
      <c r="O33" s="2"/>
      <c r="P33" s="110"/>
      <c r="Q33" s="110"/>
    </row>
    <row r="34" spans="2:17" s="4" customFormat="1" ht="24" customHeight="1" x14ac:dyDescent="0.35">
      <c r="B34" s="48"/>
      <c r="C34" s="283"/>
      <c r="D34" s="284"/>
      <c r="E34" s="284"/>
      <c r="F34" s="284"/>
      <c r="G34" s="284"/>
      <c r="H34" s="284"/>
      <c r="I34" s="284"/>
      <c r="J34" s="284"/>
      <c r="K34" s="284"/>
      <c r="L34" s="284"/>
      <c r="M34" s="285"/>
      <c r="N34" s="55" t="s">
        <v>102</v>
      </c>
      <c r="O34" s="2"/>
      <c r="P34" s="110"/>
      <c r="Q34" s="110"/>
    </row>
    <row r="35" spans="2:17" ht="21.65" customHeight="1" x14ac:dyDescent="0.35">
      <c r="B35" s="49"/>
      <c r="C35" s="50"/>
      <c r="D35" s="50"/>
      <c r="E35" s="50"/>
      <c r="F35" s="50"/>
      <c r="G35" s="50"/>
      <c r="H35" s="50"/>
      <c r="I35" s="50"/>
      <c r="J35" s="50"/>
      <c r="K35" s="50"/>
      <c r="L35" s="50"/>
      <c r="M35" s="50"/>
      <c r="N35" s="51"/>
    </row>
    <row r="36" spans="2:17" x14ac:dyDescent="0.35"/>
    <row r="37" spans="2:17" x14ac:dyDescent="0.35"/>
    <row r="38" spans="2:17" x14ac:dyDescent="0.35"/>
    <row r="39" spans="2:17" x14ac:dyDescent="0.35"/>
    <row r="40" spans="2:17" x14ac:dyDescent="0.35"/>
    <row r="41" spans="2:17" x14ac:dyDescent="0.35"/>
    <row r="42" spans="2:17" x14ac:dyDescent="0.35"/>
    <row r="43" spans="2:17" x14ac:dyDescent="0.35"/>
    <row r="44" spans="2:17" x14ac:dyDescent="0.35"/>
    <row r="45" spans="2:17" x14ac:dyDescent="0.35"/>
    <row r="46" spans="2:17" x14ac:dyDescent="0.35"/>
    <row r="47" spans="2:17" x14ac:dyDescent="0.35"/>
    <row r="48" spans="2:17"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sheetData>
  <sheetProtection algorithmName="SHA-512" hashValue="VrbPF6AYkY9BtoD8fBsycyU8bQRVs5xszQltTKaXx4d3rQRJoq2WIjR+RL3jW8gCVVxF5YjbdOY4wa5dXwA50g==" saltValue="FxVOml0Z7IfIfSWpMzhDAg==" spinCount="100000" sheet="1" objects="1" scenarios="1" selectLockedCells="1"/>
  <mergeCells count="62">
    <mergeCell ref="C26:D26"/>
    <mergeCell ref="K26:L26"/>
    <mergeCell ref="C30:M34"/>
    <mergeCell ref="C24:D24"/>
    <mergeCell ref="K24:L24"/>
    <mergeCell ref="M24:N24"/>
    <mergeCell ref="C25:D25"/>
    <mergeCell ref="K25:L25"/>
    <mergeCell ref="M25:N25"/>
    <mergeCell ref="B22:F22"/>
    <mergeCell ref="C23:D23"/>
    <mergeCell ref="K23:L23"/>
    <mergeCell ref="M23:N23"/>
    <mergeCell ref="C21:D21"/>
    <mergeCell ref="K21:L21"/>
    <mergeCell ref="M21:N21"/>
    <mergeCell ref="C19:D19"/>
    <mergeCell ref="K19:L19"/>
    <mergeCell ref="M19:N19"/>
    <mergeCell ref="C20:D20"/>
    <mergeCell ref="K20:L20"/>
    <mergeCell ref="M20:N20"/>
    <mergeCell ref="C18:D18"/>
    <mergeCell ref="K18:L18"/>
    <mergeCell ref="M18:N18"/>
    <mergeCell ref="C17:D17"/>
    <mergeCell ref="K17:L17"/>
    <mergeCell ref="M17:N17"/>
    <mergeCell ref="C15:D15"/>
    <mergeCell ref="K15:L15"/>
    <mergeCell ref="M15:N15"/>
    <mergeCell ref="C16:D16"/>
    <mergeCell ref="K16:L16"/>
    <mergeCell ref="M16:N16"/>
    <mergeCell ref="C12:D12"/>
    <mergeCell ref="K12:L12"/>
    <mergeCell ref="M12:N12"/>
    <mergeCell ref="B13:F13"/>
    <mergeCell ref="C14:D14"/>
    <mergeCell ref="K14:L14"/>
    <mergeCell ref="M14:N14"/>
    <mergeCell ref="C11:D11"/>
    <mergeCell ref="K11:L11"/>
    <mergeCell ref="M11:N11"/>
    <mergeCell ref="C9:D9"/>
    <mergeCell ref="K9:L9"/>
    <mergeCell ref="M9:N9"/>
    <mergeCell ref="C7:D7"/>
    <mergeCell ref="K7:L7"/>
    <mergeCell ref="M7:N7"/>
    <mergeCell ref="C10:D10"/>
    <mergeCell ref="K10:L10"/>
    <mergeCell ref="M10:N10"/>
    <mergeCell ref="C8:D8"/>
    <mergeCell ref="K8:L8"/>
    <mergeCell ref="M8:N8"/>
    <mergeCell ref="C3:M3"/>
    <mergeCell ref="B5:D5"/>
    <mergeCell ref="E5:F5"/>
    <mergeCell ref="I5:J5"/>
    <mergeCell ref="K5:L6"/>
    <mergeCell ref="M5:N6"/>
  </mergeCells>
  <conditionalFormatting sqref="F7:F12">
    <cfRule type="expression" dxfId="38" priority="19">
      <formula>$P7</formula>
    </cfRule>
  </conditionalFormatting>
  <conditionalFormatting sqref="F14:F16">
    <cfRule type="expression" dxfId="37" priority="17">
      <formula>$P14</formula>
    </cfRule>
  </conditionalFormatting>
  <conditionalFormatting sqref="F18:F20">
    <cfRule type="expression" dxfId="36" priority="11">
      <formula>$P18</formula>
    </cfRule>
  </conditionalFormatting>
  <conditionalFormatting sqref="F23:F24">
    <cfRule type="expression" dxfId="35" priority="7">
      <formula>$P23</formula>
    </cfRule>
  </conditionalFormatting>
  <conditionalFormatting sqref="J7:J12">
    <cfRule type="expression" dxfId="34" priority="18">
      <formula>$Q7</formula>
    </cfRule>
  </conditionalFormatting>
  <conditionalFormatting sqref="J14:J16">
    <cfRule type="expression" dxfId="33" priority="6">
      <formula>$Q14</formula>
    </cfRule>
  </conditionalFormatting>
  <conditionalFormatting sqref="J18:J20 J23:J24">
    <cfRule type="expression" dxfId="32" priority="5">
      <formula>$Q18</formula>
    </cfRule>
  </conditionalFormatting>
  <dataValidations count="3">
    <dataValidation showInputMessage="1" showErrorMessage="1" sqref="J17 F17 F21 J21 F25 J25" xr:uid="{33222A80-7817-4F04-8D4F-415B0D473ABD}"/>
    <dataValidation allowBlank="1" errorTitle="Too Many Characters" error="You have entered too many characters in this text field.  The maximum number of characters allowed is 186.  Please re-enter." sqref="C30" xr:uid="{632AFD12-8002-4D5B-AA3D-0A2B0596D5CB}"/>
    <dataValidation type="list" showInputMessage="1" showErrorMessage="1" sqref="F14:F16 J23:J24 J14:J16 J18:J20 F23:F24 F18:F20 J7:J12 F7:F12" xr:uid="{BBE526D7-4653-424B-B141-1CA2D09905B6}">
      <formula1>LKP_MONTH</formula1>
    </dataValidation>
  </dataValidations>
  <pageMargins left="0.7" right="0.7" top="0.5" bottom="0.5" header="0.3" footer="0.3"/>
  <pageSetup paperSize="5" scale="56" orientation="portrait" r:id="rId1"/>
  <headerFooter>
    <oddFooter>&amp;CPage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ltText="Annualized">
                <anchor moveWithCells="1">
                  <from>
                    <xdr:col>3</xdr:col>
                    <xdr:colOff>2266950</xdr:colOff>
                    <xdr:row>6</xdr:row>
                    <xdr:rowOff>69850</xdr:rowOff>
                  </from>
                  <to>
                    <xdr:col>3</xdr:col>
                    <xdr:colOff>2476500</xdr:colOff>
                    <xdr:row>6</xdr:row>
                    <xdr:rowOff>279400</xdr:rowOff>
                  </to>
                </anchor>
              </controlPr>
            </control>
          </mc:Choice>
        </mc:AlternateContent>
        <mc:AlternateContent xmlns:mc="http://schemas.openxmlformats.org/markup-compatibility/2006">
          <mc:Choice Requires="x14">
            <control shapeId="6148" r:id="rId5" name="Check Box 4">
              <controlPr defaultSize="0" autoFill="0" autoLine="0" autoPict="0" altText="Annualized">
                <anchor moveWithCells="1">
                  <from>
                    <xdr:col>7</xdr:col>
                    <xdr:colOff>209550</xdr:colOff>
                    <xdr:row>6</xdr:row>
                    <xdr:rowOff>69850</xdr:rowOff>
                  </from>
                  <to>
                    <xdr:col>7</xdr:col>
                    <xdr:colOff>419100</xdr:colOff>
                    <xdr:row>6</xdr:row>
                    <xdr:rowOff>279400</xdr:rowOff>
                  </to>
                </anchor>
              </controlPr>
            </control>
          </mc:Choice>
        </mc:AlternateContent>
        <mc:AlternateContent xmlns:mc="http://schemas.openxmlformats.org/markup-compatibility/2006">
          <mc:Choice Requires="x14">
            <control shapeId="6149" r:id="rId6" name="Check Box 5">
              <controlPr defaultSize="0" autoFill="0" autoLine="0" autoPict="0" altText="Annualized">
                <anchor moveWithCells="1">
                  <from>
                    <xdr:col>3</xdr:col>
                    <xdr:colOff>2266950</xdr:colOff>
                    <xdr:row>7</xdr:row>
                    <xdr:rowOff>69850</xdr:rowOff>
                  </from>
                  <to>
                    <xdr:col>3</xdr:col>
                    <xdr:colOff>2476500</xdr:colOff>
                    <xdr:row>7</xdr:row>
                    <xdr:rowOff>279400</xdr:rowOff>
                  </to>
                </anchor>
              </controlPr>
            </control>
          </mc:Choice>
        </mc:AlternateContent>
        <mc:AlternateContent xmlns:mc="http://schemas.openxmlformats.org/markup-compatibility/2006">
          <mc:Choice Requires="x14">
            <control shapeId="6152" r:id="rId7" name="Check Box 8">
              <controlPr defaultSize="0" autoFill="0" autoLine="0" autoPict="0" altText="Annualized">
                <anchor moveWithCells="1">
                  <from>
                    <xdr:col>3</xdr:col>
                    <xdr:colOff>2266950</xdr:colOff>
                    <xdr:row>8</xdr:row>
                    <xdr:rowOff>69850</xdr:rowOff>
                  </from>
                  <to>
                    <xdr:col>3</xdr:col>
                    <xdr:colOff>2476500</xdr:colOff>
                    <xdr:row>8</xdr:row>
                    <xdr:rowOff>279400</xdr:rowOff>
                  </to>
                </anchor>
              </controlPr>
            </control>
          </mc:Choice>
        </mc:AlternateContent>
        <mc:AlternateContent xmlns:mc="http://schemas.openxmlformats.org/markup-compatibility/2006">
          <mc:Choice Requires="x14">
            <control shapeId="6153" r:id="rId8" name="Check Box 9">
              <controlPr defaultSize="0" autoFill="0" autoLine="0" autoPict="0" altText="Annualized">
                <anchor moveWithCells="1">
                  <from>
                    <xdr:col>3</xdr:col>
                    <xdr:colOff>2266950</xdr:colOff>
                    <xdr:row>9</xdr:row>
                    <xdr:rowOff>69850</xdr:rowOff>
                  </from>
                  <to>
                    <xdr:col>3</xdr:col>
                    <xdr:colOff>2476500</xdr:colOff>
                    <xdr:row>9</xdr:row>
                    <xdr:rowOff>279400</xdr:rowOff>
                  </to>
                </anchor>
              </controlPr>
            </control>
          </mc:Choice>
        </mc:AlternateContent>
        <mc:AlternateContent xmlns:mc="http://schemas.openxmlformats.org/markup-compatibility/2006">
          <mc:Choice Requires="x14">
            <control shapeId="6154" r:id="rId9" name="Check Box 10">
              <controlPr defaultSize="0" autoFill="0" autoLine="0" autoPict="0" altText="Annualized">
                <anchor moveWithCells="1">
                  <from>
                    <xdr:col>3</xdr:col>
                    <xdr:colOff>2266950</xdr:colOff>
                    <xdr:row>10</xdr:row>
                    <xdr:rowOff>69850</xdr:rowOff>
                  </from>
                  <to>
                    <xdr:col>3</xdr:col>
                    <xdr:colOff>2476500</xdr:colOff>
                    <xdr:row>10</xdr:row>
                    <xdr:rowOff>279400</xdr:rowOff>
                  </to>
                </anchor>
              </controlPr>
            </control>
          </mc:Choice>
        </mc:AlternateContent>
        <mc:AlternateContent xmlns:mc="http://schemas.openxmlformats.org/markup-compatibility/2006">
          <mc:Choice Requires="x14">
            <control shapeId="6155" r:id="rId10" name="Check Box 11">
              <controlPr defaultSize="0" autoFill="0" autoLine="0" autoPict="0" altText="Annualized">
                <anchor moveWithCells="1">
                  <from>
                    <xdr:col>3</xdr:col>
                    <xdr:colOff>2266950</xdr:colOff>
                    <xdr:row>11</xdr:row>
                    <xdr:rowOff>69850</xdr:rowOff>
                  </from>
                  <to>
                    <xdr:col>3</xdr:col>
                    <xdr:colOff>2476500</xdr:colOff>
                    <xdr:row>11</xdr:row>
                    <xdr:rowOff>279400</xdr:rowOff>
                  </to>
                </anchor>
              </controlPr>
            </control>
          </mc:Choice>
        </mc:AlternateContent>
        <mc:AlternateContent xmlns:mc="http://schemas.openxmlformats.org/markup-compatibility/2006">
          <mc:Choice Requires="x14">
            <control shapeId="6156" r:id="rId11" name="Check Box 12">
              <controlPr defaultSize="0" autoFill="0" autoLine="0" autoPict="0" altText="Annualized">
                <anchor moveWithCells="1">
                  <from>
                    <xdr:col>7</xdr:col>
                    <xdr:colOff>209550</xdr:colOff>
                    <xdr:row>7</xdr:row>
                    <xdr:rowOff>69850</xdr:rowOff>
                  </from>
                  <to>
                    <xdr:col>7</xdr:col>
                    <xdr:colOff>419100</xdr:colOff>
                    <xdr:row>7</xdr:row>
                    <xdr:rowOff>279400</xdr:rowOff>
                  </to>
                </anchor>
              </controlPr>
            </control>
          </mc:Choice>
        </mc:AlternateContent>
        <mc:AlternateContent xmlns:mc="http://schemas.openxmlformats.org/markup-compatibility/2006">
          <mc:Choice Requires="x14">
            <control shapeId="6159" r:id="rId12" name="Check Box 15">
              <controlPr defaultSize="0" autoFill="0" autoLine="0" autoPict="0" altText="Annualized">
                <anchor moveWithCells="1">
                  <from>
                    <xdr:col>7</xdr:col>
                    <xdr:colOff>209550</xdr:colOff>
                    <xdr:row>8</xdr:row>
                    <xdr:rowOff>69850</xdr:rowOff>
                  </from>
                  <to>
                    <xdr:col>7</xdr:col>
                    <xdr:colOff>419100</xdr:colOff>
                    <xdr:row>8</xdr:row>
                    <xdr:rowOff>279400</xdr:rowOff>
                  </to>
                </anchor>
              </controlPr>
            </control>
          </mc:Choice>
        </mc:AlternateContent>
        <mc:AlternateContent xmlns:mc="http://schemas.openxmlformats.org/markup-compatibility/2006">
          <mc:Choice Requires="x14">
            <control shapeId="6160" r:id="rId13" name="Check Box 16">
              <controlPr defaultSize="0" autoFill="0" autoLine="0" autoPict="0" altText="Annualized">
                <anchor moveWithCells="1">
                  <from>
                    <xdr:col>7</xdr:col>
                    <xdr:colOff>209550</xdr:colOff>
                    <xdr:row>9</xdr:row>
                    <xdr:rowOff>69850</xdr:rowOff>
                  </from>
                  <to>
                    <xdr:col>7</xdr:col>
                    <xdr:colOff>419100</xdr:colOff>
                    <xdr:row>9</xdr:row>
                    <xdr:rowOff>279400</xdr:rowOff>
                  </to>
                </anchor>
              </controlPr>
            </control>
          </mc:Choice>
        </mc:AlternateContent>
        <mc:AlternateContent xmlns:mc="http://schemas.openxmlformats.org/markup-compatibility/2006">
          <mc:Choice Requires="x14">
            <control shapeId="6161" r:id="rId14" name="Check Box 17">
              <controlPr defaultSize="0" autoFill="0" autoLine="0" autoPict="0" altText="Annualized">
                <anchor moveWithCells="1">
                  <from>
                    <xdr:col>7</xdr:col>
                    <xdr:colOff>209550</xdr:colOff>
                    <xdr:row>10</xdr:row>
                    <xdr:rowOff>69850</xdr:rowOff>
                  </from>
                  <to>
                    <xdr:col>7</xdr:col>
                    <xdr:colOff>419100</xdr:colOff>
                    <xdr:row>10</xdr:row>
                    <xdr:rowOff>279400</xdr:rowOff>
                  </to>
                </anchor>
              </controlPr>
            </control>
          </mc:Choice>
        </mc:AlternateContent>
        <mc:AlternateContent xmlns:mc="http://schemas.openxmlformats.org/markup-compatibility/2006">
          <mc:Choice Requires="x14">
            <control shapeId="6162" r:id="rId15" name="Check Box 18">
              <controlPr defaultSize="0" autoFill="0" autoLine="0" autoPict="0" altText="Annualized">
                <anchor moveWithCells="1">
                  <from>
                    <xdr:col>7</xdr:col>
                    <xdr:colOff>209550</xdr:colOff>
                    <xdr:row>11</xdr:row>
                    <xdr:rowOff>69850</xdr:rowOff>
                  </from>
                  <to>
                    <xdr:col>7</xdr:col>
                    <xdr:colOff>419100</xdr:colOff>
                    <xdr:row>11</xdr:row>
                    <xdr:rowOff>279400</xdr:rowOff>
                  </to>
                </anchor>
              </controlPr>
            </control>
          </mc:Choice>
        </mc:AlternateContent>
        <mc:AlternateContent xmlns:mc="http://schemas.openxmlformats.org/markup-compatibility/2006">
          <mc:Choice Requires="x14">
            <control shapeId="6163" r:id="rId16" name="Check Box 19">
              <controlPr defaultSize="0" autoFill="0" autoLine="0" autoPict="0" altText="Annualized">
                <anchor moveWithCells="1">
                  <from>
                    <xdr:col>3</xdr:col>
                    <xdr:colOff>2266950</xdr:colOff>
                    <xdr:row>13</xdr:row>
                    <xdr:rowOff>69850</xdr:rowOff>
                  </from>
                  <to>
                    <xdr:col>3</xdr:col>
                    <xdr:colOff>2476500</xdr:colOff>
                    <xdr:row>13</xdr:row>
                    <xdr:rowOff>279400</xdr:rowOff>
                  </to>
                </anchor>
              </controlPr>
            </control>
          </mc:Choice>
        </mc:AlternateContent>
        <mc:AlternateContent xmlns:mc="http://schemas.openxmlformats.org/markup-compatibility/2006">
          <mc:Choice Requires="x14">
            <control shapeId="6164" r:id="rId17" name="Check Box 20">
              <controlPr defaultSize="0" autoFill="0" autoLine="0" autoPict="0" altText="Annualized">
                <anchor moveWithCells="1">
                  <from>
                    <xdr:col>3</xdr:col>
                    <xdr:colOff>2266950</xdr:colOff>
                    <xdr:row>14</xdr:row>
                    <xdr:rowOff>69850</xdr:rowOff>
                  </from>
                  <to>
                    <xdr:col>3</xdr:col>
                    <xdr:colOff>2476500</xdr:colOff>
                    <xdr:row>14</xdr:row>
                    <xdr:rowOff>279400</xdr:rowOff>
                  </to>
                </anchor>
              </controlPr>
            </control>
          </mc:Choice>
        </mc:AlternateContent>
        <mc:AlternateContent xmlns:mc="http://schemas.openxmlformats.org/markup-compatibility/2006">
          <mc:Choice Requires="x14">
            <control shapeId="6165" r:id="rId18" name="Check Box 21">
              <controlPr defaultSize="0" autoFill="0" autoLine="0" autoPict="0" altText="Annualized">
                <anchor moveWithCells="1">
                  <from>
                    <xdr:col>3</xdr:col>
                    <xdr:colOff>2266950</xdr:colOff>
                    <xdr:row>15</xdr:row>
                    <xdr:rowOff>69850</xdr:rowOff>
                  </from>
                  <to>
                    <xdr:col>3</xdr:col>
                    <xdr:colOff>2476500</xdr:colOff>
                    <xdr:row>15</xdr:row>
                    <xdr:rowOff>279400</xdr:rowOff>
                  </to>
                </anchor>
              </controlPr>
            </control>
          </mc:Choice>
        </mc:AlternateContent>
        <mc:AlternateContent xmlns:mc="http://schemas.openxmlformats.org/markup-compatibility/2006">
          <mc:Choice Requires="x14">
            <control shapeId="6172" r:id="rId19" name="Check Box 28">
              <controlPr defaultSize="0" autoFill="0" autoLine="0" autoPict="0" altText="Annualized">
                <anchor moveWithCells="1">
                  <from>
                    <xdr:col>7</xdr:col>
                    <xdr:colOff>209550</xdr:colOff>
                    <xdr:row>13</xdr:row>
                    <xdr:rowOff>69850</xdr:rowOff>
                  </from>
                  <to>
                    <xdr:col>7</xdr:col>
                    <xdr:colOff>419100</xdr:colOff>
                    <xdr:row>13</xdr:row>
                    <xdr:rowOff>279400</xdr:rowOff>
                  </to>
                </anchor>
              </controlPr>
            </control>
          </mc:Choice>
        </mc:AlternateContent>
        <mc:AlternateContent xmlns:mc="http://schemas.openxmlformats.org/markup-compatibility/2006">
          <mc:Choice Requires="x14">
            <control shapeId="6173" r:id="rId20" name="Check Box 29">
              <controlPr defaultSize="0" autoFill="0" autoLine="0" autoPict="0" altText="Annualized">
                <anchor moveWithCells="1">
                  <from>
                    <xdr:col>7</xdr:col>
                    <xdr:colOff>209550</xdr:colOff>
                    <xdr:row>14</xdr:row>
                    <xdr:rowOff>69850</xdr:rowOff>
                  </from>
                  <to>
                    <xdr:col>7</xdr:col>
                    <xdr:colOff>419100</xdr:colOff>
                    <xdr:row>14</xdr:row>
                    <xdr:rowOff>279400</xdr:rowOff>
                  </to>
                </anchor>
              </controlPr>
            </control>
          </mc:Choice>
        </mc:AlternateContent>
        <mc:AlternateContent xmlns:mc="http://schemas.openxmlformats.org/markup-compatibility/2006">
          <mc:Choice Requires="x14">
            <control shapeId="6174" r:id="rId21" name="Check Box 30">
              <controlPr defaultSize="0" autoFill="0" autoLine="0" autoPict="0" altText="Annualized">
                <anchor moveWithCells="1">
                  <from>
                    <xdr:col>7</xdr:col>
                    <xdr:colOff>209550</xdr:colOff>
                    <xdr:row>15</xdr:row>
                    <xdr:rowOff>69850</xdr:rowOff>
                  </from>
                  <to>
                    <xdr:col>7</xdr:col>
                    <xdr:colOff>419100</xdr:colOff>
                    <xdr:row>15</xdr:row>
                    <xdr:rowOff>279400</xdr:rowOff>
                  </to>
                </anchor>
              </controlPr>
            </control>
          </mc:Choice>
        </mc:AlternateContent>
        <mc:AlternateContent xmlns:mc="http://schemas.openxmlformats.org/markup-compatibility/2006">
          <mc:Choice Requires="x14">
            <control shapeId="6199" r:id="rId22" name="Check Box 55">
              <controlPr defaultSize="0" autoFill="0" autoLine="0" autoPict="0" altText="Annualized">
                <anchor moveWithCells="1">
                  <from>
                    <xdr:col>3</xdr:col>
                    <xdr:colOff>2266950</xdr:colOff>
                    <xdr:row>17</xdr:row>
                    <xdr:rowOff>69850</xdr:rowOff>
                  </from>
                  <to>
                    <xdr:col>3</xdr:col>
                    <xdr:colOff>2476500</xdr:colOff>
                    <xdr:row>17</xdr:row>
                    <xdr:rowOff>279400</xdr:rowOff>
                  </to>
                </anchor>
              </controlPr>
            </control>
          </mc:Choice>
        </mc:AlternateContent>
        <mc:AlternateContent xmlns:mc="http://schemas.openxmlformats.org/markup-compatibility/2006">
          <mc:Choice Requires="x14">
            <control shapeId="6200" r:id="rId23" name="Check Box 56">
              <controlPr defaultSize="0" autoFill="0" autoLine="0" autoPict="0" altText="Annualized">
                <anchor moveWithCells="1">
                  <from>
                    <xdr:col>3</xdr:col>
                    <xdr:colOff>2266950</xdr:colOff>
                    <xdr:row>18</xdr:row>
                    <xdr:rowOff>69850</xdr:rowOff>
                  </from>
                  <to>
                    <xdr:col>3</xdr:col>
                    <xdr:colOff>2476500</xdr:colOff>
                    <xdr:row>18</xdr:row>
                    <xdr:rowOff>279400</xdr:rowOff>
                  </to>
                </anchor>
              </controlPr>
            </control>
          </mc:Choice>
        </mc:AlternateContent>
        <mc:AlternateContent xmlns:mc="http://schemas.openxmlformats.org/markup-compatibility/2006">
          <mc:Choice Requires="x14">
            <control shapeId="6201" r:id="rId24" name="Check Box 57">
              <controlPr defaultSize="0" autoFill="0" autoLine="0" autoPict="0" altText="Annualized">
                <anchor moveWithCells="1">
                  <from>
                    <xdr:col>3</xdr:col>
                    <xdr:colOff>2266950</xdr:colOff>
                    <xdr:row>19</xdr:row>
                    <xdr:rowOff>69850</xdr:rowOff>
                  </from>
                  <to>
                    <xdr:col>3</xdr:col>
                    <xdr:colOff>2476500</xdr:colOff>
                    <xdr:row>19</xdr:row>
                    <xdr:rowOff>279400</xdr:rowOff>
                  </to>
                </anchor>
              </controlPr>
            </control>
          </mc:Choice>
        </mc:AlternateContent>
        <mc:AlternateContent xmlns:mc="http://schemas.openxmlformats.org/markup-compatibility/2006">
          <mc:Choice Requires="x14">
            <control shapeId="6208" r:id="rId25" name="Check Box 64">
              <controlPr defaultSize="0" autoFill="0" autoLine="0" autoPict="0" altText="Annualized">
                <anchor moveWithCells="1">
                  <from>
                    <xdr:col>7</xdr:col>
                    <xdr:colOff>209550</xdr:colOff>
                    <xdr:row>17</xdr:row>
                    <xdr:rowOff>69850</xdr:rowOff>
                  </from>
                  <to>
                    <xdr:col>7</xdr:col>
                    <xdr:colOff>419100</xdr:colOff>
                    <xdr:row>17</xdr:row>
                    <xdr:rowOff>279400</xdr:rowOff>
                  </to>
                </anchor>
              </controlPr>
            </control>
          </mc:Choice>
        </mc:AlternateContent>
        <mc:AlternateContent xmlns:mc="http://schemas.openxmlformats.org/markup-compatibility/2006">
          <mc:Choice Requires="x14">
            <control shapeId="6209" r:id="rId26" name="Check Box 65">
              <controlPr defaultSize="0" autoFill="0" autoLine="0" autoPict="0" altText="Annualized">
                <anchor moveWithCells="1">
                  <from>
                    <xdr:col>7</xdr:col>
                    <xdr:colOff>209550</xdr:colOff>
                    <xdr:row>18</xdr:row>
                    <xdr:rowOff>69850</xdr:rowOff>
                  </from>
                  <to>
                    <xdr:col>7</xdr:col>
                    <xdr:colOff>419100</xdr:colOff>
                    <xdr:row>18</xdr:row>
                    <xdr:rowOff>279400</xdr:rowOff>
                  </to>
                </anchor>
              </controlPr>
            </control>
          </mc:Choice>
        </mc:AlternateContent>
        <mc:AlternateContent xmlns:mc="http://schemas.openxmlformats.org/markup-compatibility/2006">
          <mc:Choice Requires="x14">
            <control shapeId="6210" r:id="rId27" name="Check Box 66">
              <controlPr defaultSize="0" autoFill="0" autoLine="0" autoPict="0" altText="Annualized">
                <anchor moveWithCells="1">
                  <from>
                    <xdr:col>7</xdr:col>
                    <xdr:colOff>209550</xdr:colOff>
                    <xdr:row>19</xdr:row>
                    <xdr:rowOff>69850</xdr:rowOff>
                  </from>
                  <to>
                    <xdr:col>7</xdr:col>
                    <xdr:colOff>419100</xdr:colOff>
                    <xdr:row>19</xdr:row>
                    <xdr:rowOff>279400</xdr:rowOff>
                  </to>
                </anchor>
              </controlPr>
            </control>
          </mc:Choice>
        </mc:AlternateContent>
        <mc:AlternateContent xmlns:mc="http://schemas.openxmlformats.org/markup-compatibility/2006">
          <mc:Choice Requires="x14">
            <control shapeId="6235" r:id="rId28" name="Check Box 91">
              <controlPr defaultSize="0" autoFill="0" autoLine="0" autoPict="0" altText="Annualized">
                <anchor moveWithCells="1">
                  <from>
                    <xdr:col>3</xdr:col>
                    <xdr:colOff>2266950</xdr:colOff>
                    <xdr:row>22</xdr:row>
                    <xdr:rowOff>69850</xdr:rowOff>
                  </from>
                  <to>
                    <xdr:col>3</xdr:col>
                    <xdr:colOff>2476500</xdr:colOff>
                    <xdr:row>22</xdr:row>
                    <xdr:rowOff>279400</xdr:rowOff>
                  </to>
                </anchor>
              </controlPr>
            </control>
          </mc:Choice>
        </mc:AlternateContent>
        <mc:AlternateContent xmlns:mc="http://schemas.openxmlformats.org/markup-compatibility/2006">
          <mc:Choice Requires="x14">
            <control shapeId="6236" r:id="rId29" name="Check Box 92">
              <controlPr defaultSize="0" autoFill="0" autoLine="0" autoPict="0" altText="Annualized">
                <anchor moveWithCells="1">
                  <from>
                    <xdr:col>3</xdr:col>
                    <xdr:colOff>2266950</xdr:colOff>
                    <xdr:row>23</xdr:row>
                    <xdr:rowOff>69850</xdr:rowOff>
                  </from>
                  <to>
                    <xdr:col>3</xdr:col>
                    <xdr:colOff>2476500</xdr:colOff>
                    <xdr:row>23</xdr:row>
                    <xdr:rowOff>279400</xdr:rowOff>
                  </to>
                </anchor>
              </controlPr>
            </control>
          </mc:Choice>
        </mc:AlternateContent>
        <mc:AlternateContent xmlns:mc="http://schemas.openxmlformats.org/markup-compatibility/2006">
          <mc:Choice Requires="x14">
            <control shapeId="6241" r:id="rId30" name="Check Box 97">
              <controlPr defaultSize="0" autoFill="0" autoLine="0" autoPict="0" altText="Annualized">
                <anchor moveWithCells="1">
                  <from>
                    <xdr:col>7</xdr:col>
                    <xdr:colOff>209550</xdr:colOff>
                    <xdr:row>22</xdr:row>
                    <xdr:rowOff>69850</xdr:rowOff>
                  </from>
                  <to>
                    <xdr:col>7</xdr:col>
                    <xdr:colOff>419100</xdr:colOff>
                    <xdr:row>22</xdr:row>
                    <xdr:rowOff>279400</xdr:rowOff>
                  </to>
                </anchor>
              </controlPr>
            </control>
          </mc:Choice>
        </mc:AlternateContent>
        <mc:AlternateContent xmlns:mc="http://schemas.openxmlformats.org/markup-compatibility/2006">
          <mc:Choice Requires="x14">
            <control shapeId="6242" r:id="rId31" name="Check Box 98">
              <controlPr defaultSize="0" autoFill="0" autoLine="0" autoPict="0" altText="Annualized">
                <anchor moveWithCells="1">
                  <from>
                    <xdr:col>7</xdr:col>
                    <xdr:colOff>209550</xdr:colOff>
                    <xdr:row>23</xdr:row>
                    <xdr:rowOff>69850</xdr:rowOff>
                  </from>
                  <to>
                    <xdr:col>7</xdr:col>
                    <xdr:colOff>419100</xdr:colOff>
                    <xdr:row>23</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3361C-B7F1-495B-9444-04527559CB49}">
  <sheetPr codeName="Sheet2">
    <outlinePr summaryBelow="0"/>
    <pageSetUpPr fitToPage="1"/>
  </sheetPr>
  <dimension ref="B1:P224"/>
  <sheetViews>
    <sheetView showGridLines="0" zoomScaleNormal="100" workbookViewId="0">
      <pane ySplit="1" topLeftCell="A3" activePane="bottomLeft" state="frozen"/>
      <selection pane="bottomLeft" activeCell="D5" sqref="D5"/>
    </sheetView>
  </sheetViews>
  <sheetFormatPr defaultColWidth="9.1796875" defaultRowHeight="14.5" zeroHeight="1" x14ac:dyDescent="0.35"/>
  <cols>
    <col min="1" max="1" width="3.1796875" bestFit="1" customWidth="1"/>
    <col min="2" max="2" width="4.453125" customWidth="1"/>
    <col min="3" max="3" width="14.81640625" customWidth="1"/>
    <col min="4" max="4" width="37.7265625" customWidth="1"/>
    <col min="5" max="5" width="18.7265625" customWidth="1"/>
    <col min="6" max="6" width="8.1796875" customWidth="1"/>
    <col min="7" max="7" width="14.1796875" customWidth="1"/>
    <col min="8" max="8" width="18.7265625" customWidth="1"/>
    <col min="9" max="9" width="8.1796875" customWidth="1"/>
    <col min="10" max="10" width="11.7265625" customWidth="1"/>
    <col min="11" max="11" width="18.7265625" customWidth="1"/>
    <col min="12" max="13" width="4.81640625" customWidth="1"/>
    <col min="14" max="14" width="3.7265625" customWidth="1"/>
    <col min="15" max="15" width="19.26953125" hidden="1" customWidth="1"/>
    <col min="16" max="16" width="3.7265625" hidden="1" customWidth="1"/>
  </cols>
  <sheetData>
    <row r="1" spans="2:14" s="1" customFormat="1" ht="38.5" customHeight="1" thickBot="1" x14ac:dyDescent="0.85">
      <c r="B1" s="111" t="s">
        <v>103</v>
      </c>
      <c r="C1" s="112"/>
      <c r="D1" s="112"/>
      <c r="E1" s="113"/>
      <c r="F1" s="113"/>
      <c r="G1" s="113"/>
      <c r="H1" s="114"/>
      <c r="I1" s="114"/>
      <c r="J1" s="114"/>
      <c r="K1" s="113"/>
      <c r="L1" s="113"/>
      <c r="M1" s="113"/>
    </row>
    <row r="2" spans="2:14" ht="9" hidden="1" customHeight="1" x14ac:dyDescent="0.35">
      <c r="B2" s="115"/>
      <c r="C2" s="115"/>
      <c r="D2" s="115"/>
      <c r="E2" s="115"/>
      <c r="F2" s="115"/>
      <c r="G2" s="115"/>
      <c r="H2" s="115"/>
      <c r="I2" s="115"/>
      <c r="J2" s="115"/>
      <c r="K2" s="115"/>
      <c r="L2" s="115"/>
      <c r="M2" s="115"/>
    </row>
    <row r="3" spans="2:14" ht="153.75" customHeight="1" thickTop="1" x14ac:dyDescent="0.35">
      <c r="B3" s="317" t="s">
        <v>104</v>
      </c>
      <c r="C3" s="318"/>
      <c r="D3" s="318"/>
      <c r="E3" s="318"/>
      <c r="F3" s="318"/>
      <c r="G3" s="318"/>
      <c r="H3" s="318"/>
      <c r="I3" s="318"/>
      <c r="J3" s="318"/>
      <c r="K3" s="318"/>
      <c r="L3" s="318"/>
      <c r="M3" s="318"/>
    </row>
    <row r="4" spans="2:14" ht="27" hidden="1" customHeight="1" x14ac:dyDescent="0.35"/>
    <row r="5" spans="2:14" s="2" customFormat="1" ht="27" customHeight="1" x14ac:dyDescent="0.35">
      <c r="B5" s="298" t="s">
        <v>105</v>
      </c>
      <c r="C5" s="299"/>
      <c r="D5" s="116"/>
      <c r="E5" s="117" t="s">
        <v>106</v>
      </c>
      <c r="F5" s="294"/>
      <c r="G5" s="295"/>
      <c r="H5" s="296"/>
      <c r="I5" s="118"/>
      <c r="J5" s="119" t="s">
        <v>107</v>
      </c>
      <c r="K5" s="120"/>
      <c r="L5" s="292" t="s">
        <v>108</v>
      </c>
      <c r="M5" s="293"/>
    </row>
    <row r="6" spans="2:14" s="2" customFormat="1" ht="6" customHeight="1" x14ac:dyDescent="0.35"/>
    <row r="7" spans="2:14" s="2" customFormat="1" ht="28.15" customHeight="1" x14ac:dyDescent="0.35">
      <c r="B7" s="121" t="s">
        <v>109</v>
      </c>
      <c r="C7" s="122"/>
      <c r="D7" s="123"/>
      <c r="E7" s="123"/>
      <c r="F7" s="124" t="s">
        <v>4</v>
      </c>
      <c r="G7" s="125"/>
      <c r="H7" s="126"/>
      <c r="I7" s="123"/>
      <c r="J7" s="125"/>
      <c r="K7" s="126"/>
      <c r="L7" s="127"/>
      <c r="M7" s="128"/>
    </row>
    <row r="8" spans="2:14" s="132" customFormat="1" ht="4.5" customHeight="1" x14ac:dyDescent="0.35">
      <c r="B8" s="129"/>
      <c r="C8" s="130"/>
      <c r="D8" s="130"/>
      <c r="E8" s="130"/>
      <c r="F8" s="130"/>
      <c r="G8" s="131"/>
      <c r="H8" s="147"/>
      <c r="I8" s="130"/>
      <c r="J8" s="131"/>
      <c r="K8" s="147"/>
      <c r="M8" s="133"/>
    </row>
    <row r="9" spans="2:14" s="2" customFormat="1" ht="25.15" customHeight="1" x14ac:dyDescent="0.35">
      <c r="B9" s="134">
        <v>1</v>
      </c>
      <c r="C9" s="289" t="s">
        <v>110</v>
      </c>
      <c r="D9" s="287"/>
      <c r="E9" s="287"/>
      <c r="F9" s="287"/>
      <c r="G9" s="287"/>
      <c r="H9" s="194"/>
      <c r="K9" s="194"/>
      <c r="M9" s="136"/>
      <c r="N9" s="137"/>
    </row>
    <row r="10" spans="2:14" s="2" customFormat="1" ht="25.15" customHeight="1" x14ac:dyDescent="0.35">
      <c r="B10" s="138">
        <v>2</v>
      </c>
      <c r="C10" s="289" t="s">
        <v>111</v>
      </c>
      <c r="D10" s="287"/>
      <c r="E10" s="287"/>
      <c r="F10" s="287"/>
      <c r="G10" s="287"/>
      <c r="H10" s="195"/>
      <c r="K10" s="195"/>
      <c r="M10" s="136"/>
      <c r="N10" s="137"/>
    </row>
    <row r="11" spans="2:14" s="2" customFormat="1" ht="25.15" customHeight="1" x14ac:dyDescent="0.35">
      <c r="B11" s="138">
        <v>3</v>
      </c>
      <c r="C11" s="289" t="s">
        <v>112</v>
      </c>
      <c r="D11" s="287"/>
      <c r="E11" s="287"/>
      <c r="F11" s="287"/>
      <c r="G11" s="287"/>
      <c r="H11" s="195"/>
      <c r="K11" s="195"/>
      <c r="M11" s="136"/>
      <c r="N11" s="137"/>
    </row>
    <row r="12" spans="2:14" s="2" customFormat="1" ht="25.15" customHeight="1" x14ac:dyDescent="0.35">
      <c r="B12" s="138">
        <v>4</v>
      </c>
      <c r="C12" s="135" t="s">
        <v>113</v>
      </c>
      <c r="D12" s="300"/>
      <c r="E12" s="300"/>
      <c r="F12" s="300"/>
      <c r="G12" s="139"/>
      <c r="H12" s="195"/>
      <c r="K12" s="195"/>
      <c r="M12" s="136"/>
      <c r="N12" s="137"/>
    </row>
    <row r="13" spans="2:14" s="2" customFormat="1" ht="29.5" customHeight="1" x14ac:dyDescent="0.35">
      <c r="B13" s="138">
        <v>5</v>
      </c>
      <c r="C13" s="140" t="s">
        <v>114</v>
      </c>
      <c r="D13" s="141"/>
      <c r="E13" s="141"/>
      <c r="F13" s="141"/>
      <c r="G13" s="142"/>
      <c r="H13" s="243">
        <f>SUM(H9:H12)</f>
        <v>0</v>
      </c>
      <c r="I13" s="143"/>
      <c r="J13" s="143"/>
      <c r="K13" s="243">
        <f>SUM(K9:K12)</f>
        <v>0</v>
      </c>
      <c r="L13" s="143"/>
      <c r="M13" s="144"/>
    </row>
    <row r="14" spans="2:14" s="2" customFormat="1" ht="28.15" customHeight="1" x14ac:dyDescent="0.35">
      <c r="B14" s="121" t="s">
        <v>115</v>
      </c>
      <c r="C14" s="123"/>
      <c r="D14" s="122"/>
      <c r="E14" s="123"/>
      <c r="F14" s="123"/>
      <c r="G14" s="125"/>
      <c r="H14" s="145" t="str">
        <f>IF(ISNUMBER(H7),H7,"")</f>
        <v/>
      </c>
      <c r="I14" s="123"/>
      <c r="J14" s="125"/>
      <c r="K14" s="146" t="str">
        <f>IF(ISNUMBER(K7),K7,"")</f>
        <v/>
      </c>
      <c r="L14" s="127"/>
      <c r="M14" s="128"/>
    </row>
    <row r="15" spans="2:14" s="132" customFormat="1" ht="4.5" customHeight="1" x14ac:dyDescent="0.35">
      <c r="B15" s="129"/>
      <c r="C15" s="130"/>
      <c r="D15" s="130"/>
      <c r="E15" s="130"/>
      <c r="F15" s="130"/>
      <c r="G15" s="131"/>
      <c r="H15" s="147"/>
      <c r="I15" s="130"/>
      <c r="J15" s="131"/>
      <c r="K15" s="148"/>
      <c r="M15" s="133"/>
    </row>
    <row r="16" spans="2:14" s="2" customFormat="1" ht="25.15" customHeight="1" x14ac:dyDescent="0.35">
      <c r="B16" s="134">
        <v>6</v>
      </c>
      <c r="C16" s="289" t="s">
        <v>116</v>
      </c>
      <c r="D16" s="287"/>
      <c r="E16" s="287"/>
      <c r="F16" s="287"/>
      <c r="G16" s="287"/>
      <c r="H16" s="194"/>
      <c r="K16" s="194"/>
      <c r="M16" s="136"/>
      <c r="N16" s="137"/>
    </row>
    <row r="17" spans="2:14" s="2" customFormat="1" ht="25.15" customHeight="1" x14ac:dyDescent="0.35">
      <c r="B17" s="138">
        <v>7</v>
      </c>
      <c r="C17" s="289" t="s">
        <v>117</v>
      </c>
      <c r="D17" s="287"/>
      <c r="E17" s="287"/>
      <c r="F17" s="287"/>
      <c r="G17" s="287"/>
      <c r="H17" s="194"/>
      <c r="K17" s="194"/>
      <c r="M17" s="136"/>
      <c r="N17" s="137"/>
    </row>
    <row r="18" spans="2:14" s="2" customFormat="1" ht="25.15" customHeight="1" x14ac:dyDescent="0.35">
      <c r="B18" s="138">
        <v>8</v>
      </c>
      <c r="C18" s="286" t="s">
        <v>118</v>
      </c>
      <c r="D18" s="287"/>
      <c r="E18" s="287"/>
      <c r="F18" s="287"/>
      <c r="G18" s="288"/>
      <c r="H18" s="194"/>
      <c r="K18" s="194"/>
      <c r="M18" s="136"/>
      <c r="N18" s="137"/>
    </row>
    <row r="19" spans="2:14" s="2" customFormat="1" ht="29.5" customHeight="1" x14ac:dyDescent="0.35">
      <c r="B19" s="138">
        <v>9</v>
      </c>
      <c r="C19" s="140" t="s">
        <v>119</v>
      </c>
      <c r="D19" s="141"/>
      <c r="E19" s="141"/>
      <c r="F19" s="141"/>
      <c r="G19" s="142"/>
      <c r="H19" s="244">
        <f>SUM(H16:H18)</f>
        <v>0</v>
      </c>
      <c r="I19" s="143"/>
      <c r="J19" s="143"/>
      <c r="K19" s="244">
        <f>SUM(K16:K18)</f>
        <v>0</v>
      </c>
      <c r="L19" s="143"/>
      <c r="M19" s="144"/>
    </row>
    <row r="20" spans="2:14" s="2" customFormat="1" ht="21" customHeight="1" x14ac:dyDescent="0.35"/>
    <row r="21" spans="2:14" s="2" customFormat="1" ht="28.15" customHeight="1" x14ac:dyDescent="0.35">
      <c r="B21" s="121" t="s">
        <v>120</v>
      </c>
      <c r="C21" s="123"/>
      <c r="D21" s="123"/>
      <c r="E21" s="123"/>
      <c r="F21" s="123"/>
      <c r="G21" s="125"/>
      <c r="H21" s="146" t="str">
        <f>IF(ISNUMBER(H7),H7,"")</f>
        <v/>
      </c>
      <c r="I21" s="123"/>
      <c r="J21" s="125"/>
      <c r="K21" s="145" t="str">
        <f>IF(ISNUMBER(K7),K7,"")</f>
        <v/>
      </c>
      <c r="L21" s="127"/>
      <c r="M21" s="128"/>
    </row>
    <row r="22" spans="2:14" s="2" customFormat="1" ht="29.5" customHeight="1" x14ac:dyDescent="0.35">
      <c r="B22" s="134"/>
      <c r="C22" s="301" t="s">
        <v>121</v>
      </c>
      <c r="D22" s="302"/>
      <c r="E22" s="302"/>
      <c r="F22" s="302"/>
      <c r="G22" s="302"/>
      <c r="H22" s="243">
        <f>$H13</f>
        <v>0</v>
      </c>
      <c r="K22" s="243">
        <f>$K13</f>
        <v>0</v>
      </c>
      <c r="M22" s="136"/>
    </row>
    <row r="23" spans="2:14" s="2" customFormat="1" ht="29.5" customHeight="1" x14ac:dyDescent="0.35">
      <c r="B23" s="138"/>
      <c r="C23" s="297" t="s">
        <v>122</v>
      </c>
      <c r="D23" s="287"/>
      <c r="E23" s="287"/>
      <c r="F23" s="287"/>
      <c r="G23" s="287"/>
      <c r="H23" s="243">
        <f>$H19</f>
        <v>0</v>
      </c>
      <c r="K23" s="243">
        <f>$K19</f>
        <v>0</v>
      </c>
      <c r="M23" s="136"/>
    </row>
    <row r="24" spans="2:14" s="2" customFormat="1" ht="29.5" customHeight="1" x14ac:dyDescent="0.35">
      <c r="B24" s="138"/>
      <c r="C24" s="303" t="s">
        <v>123</v>
      </c>
      <c r="D24" s="304"/>
      <c r="E24" s="304"/>
      <c r="F24" s="304"/>
      <c r="G24" s="304"/>
      <c r="H24" s="149" t="str">
        <f>IFERROR(H22/H23,"N/A")</f>
        <v>N/A</v>
      </c>
      <c r="I24" s="143"/>
      <c r="J24" s="143"/>
      <c r="K24" s="149" t="str">
        <f>IFERROR(K22/K23,"N/A")</f>
        <v>N/A</v>
      </c>
      <c r="L24" s="143"/>
      <c r="M24" s="144"/>
    </row>
    <row r="25" spans="2:14" s="2" customFormat="1" ht="21" customHeight="1" x14ac:dyDescent="0.35">
      <c r="H25" s="150"/>
      <c r="K25" s="150"/>
    </row>
    <row r="26" spans="2:14" s="2" customFormat="1" ht="28.15" customHeight="1" x14ac:dyDescent="0.35">
      <c r="B26" s="121" t="s">
        <v>124</v>
      </c>
      <c r="C26" s="123"/>
      <c r="D26" s="123"/>
      <c r="E26" s="123"/>
      <c r="F26" s="123"/>
      <c r="G26" s="125"/>
      <c r="H26" s="146" t="str">
        <f>IF(ISNUMBER(H7),H7,"")</f>
        <v/>
      </c>
      <c r="I26" s="123"/>
      <c r="J26" s="125"/>
      <c r="K26" s="146" t="str">
        <f>IF(ISNUMBER(K7),K7,"")</f>
        <v/>
      </c>
      <c r="L26" s="127"/>
      <c r="M26" s="128"/>
    </row>
    <row r="27" spans="2:14" s="2" customFormat="1" ht="29.5" customHeight="1" x14ac:dyDescent="0.35">
      <c r="B27" s="134"/>
      <c r="C27" s="305" t="s">
        <v>125</v>
      </c>
      <c r="D27" s="306"/>
      <c r="E27" s="306"/>
      <c r="F27" s="306"/>
      <c r="G27" s="306"/>
      <c r="H27" s="243">
        <f>$H9+$H10+$H12</f>
        <v>0</v>
      </c>
      <c r="K27" s="243">
        <f>$K9+$K10+$K12</f>
        <v>0</v>
      </c>
      <c r="M27" s="136"/>
    </row>
    <row r="28" spans="2:14" s="2" customFormat="1" ht="29.5" customHeight="1" x14ac:dyDescent="0.35">
      <c r="B28" s="138"/>
      <c r="C28" s="297" t="s">
        <v>122</v>
      </c>
      <c r="D28" s="287"/>
      <c r="E28" s="287"/>
      <c r="F28" s="287"/>
      <c r="G28" s="287"/>
      <c r="H28" s="243">
        <f>H19</f>
        <v>0</v>
      </c>
      <c r="K28" s="243">
        <f>K19</f>
        <v>0</v>
      </c>
      <c r="M28" s="136"/>
    </row>
    <row r="29" spans="2:14" s="2" customFormat="1" ht="29.5" customHeight="1" x14ac:dyDescent="0.35">
      <c r="B29" s="138"/>
      <c r="C29" s="290" t="s">
        <v>126</v>
      </c>
      <c r="D29" s="291"/>
      <c r="E29" s="291"/>
      <c r="F29" s="291"/>
      <c r="G29" s="291"/>
      <c r="H29" s="149" t="str">
        <f>IFERROR(H27/H28,"N/A")</f>
        <v>N/A</v>
      </c>
      <c r="I29" s="143"/>
      <c r="J29" s="143"/>
      <c r="K29" s="149" t="str">
        <f>IFERROR(K27/K28,"N/A")</f>
        <v>N/A</v>
      </c>
      <c r="L29" s="143"/>
      <c r="M29" s="144"/>
    </row>
    <row r="30" spans="2:14" ht="27" customHeight="1" x14ac:dyDescent="0.35"/>
    <row r="31" spans="2:14" ht="24" customHeight="1" x14ac:dyDescent="0.35">
      <c r="B31" s="307" t="s">
        <v>127</v>
      </c>
      <c r="C31" s="307"/>
      <c r="D31" s="307"/>
      <c r="E31" s="307"/>
      <c r="F31" s="307"/>
      <c r="G31" s="307"/>
      <c r="H31" s="307"/>
      <c r="I31" s="307"/>
      <c r="J31" s="307"/>
      <c r="K31" s="307"/>
      <c r="L31" s="307"/>
      <c r="M31" s="307"/>
    </row>
    <row r="32" spans="2:14" s="2" customFormat="1" ht="27" customHeight="1" x14ac:dyDescent="0.35">
      <c r="B32" s="298" t="s">
        <v>105</v>
      </c>
      <c r="C32" s="299"/>
      <c r="D32" s="116"/>
      <c r="E32" s="117" t="s">
        <v>106</v>
      </c>
      <c r="F32" s="294"/>
      <c r="G32" s="295"/>
      <c r="H32" s="296"/>
      <c r="I32" s="118"/>
      <c r="J32" s="119" t="s">
        <v>107</v>
      </c>
      <c r="K32" s="120"/>
      <c r="L32" s="292" t="s">
        <v>108</v>
      </c>
      <c r="M32" s="293"/>
    </row>
    <row r="33" spans="2:14" s="2" customFormat="1" ht="6" customHeight="1" x14ac:dyDescent="0.35"/>
    <row r="34" spans="2:14" s="2" customFormat="1" ht="28.15" customHeight="1" x14ac:dyDescent="0.35">
      <c r="B34" s="121" t="s">
        <v>109</v>
      </c>
      <c r="C34" s="122"/>
      <c r="D34" s="123"/>
      <c r="E34" s="123"/>
      <c r="F34" s="124" t="s">
        <v>4</v>
      </c>
      <c r="G34" s="125"/>
      <c r="H34" s="126"/>
      <c r="I34" s="123"/>
      <c r="J34" s="125"/>
      <c r="K34" s="126"/>
      <c r="L34" s="127"/>
      <c r="M34" s="128"/>
    </row>
    <row r="35" spans="2:14" s="132" customFormat="1" ht="4.5" customHeight="1" x14ac:dyDescent="0.35">
      <c r="B35" s="129"/>
      <c r="C35" s="130"/>
      <c r="D35" s="130"/>
      <c r="E35" s="130"/>
      <c r="F35" s="130"/>
      <c r="G35" s="131"/>
      <c r="H35" s="147"/>
      <c r="I35" s="130"/>
      <c r="J35" s="131"/>
      <c r="K35" s="147"/>
      <c r="M35" s="133"/>
    </row>
    <row r="36" spans="2:14" s="2" customFormat="1" ht="25.15" customHeight="1" x14ac:dyDescent="0.35">
      <c r="B36" s="134">
        <v>1</v>
      </c>
      <c r="C36" s="289" t="s">
        <v>110</v>
      </c>
      <c r="D36" s="287"/>
      <c r="E36" s="287"/>
      <c r="F36" s="287"/>
      <c r="G36" s="287"/>
      <c r="H36" s="194"/>
      <c r="K36" s="194"/>
      <c r="M36" s="136"/>
      <c r="N36" s="137"/>
    </row>
    <row r="37" spans="2:14" s="2" customFormat="1" ht="25.15" customHeight="1" x14ac:dyDescent="0.35">
      <c r="B37" s="138">
        <v>2</v>
      </c>
      <c r="C37" s="289" t="s">
        <v>111</v>
      </c>
      <c r="D37" s="287"/>
      <c r="E37" s="287"/>
      <c r="F37" s="287"/>
      <c r="G37" s="287"/>
      <c r="H37" s="195"/>
      <c r="K37" s="195"/>
      <c r="M37" s="136"/>
      <c r="N37" s="137"/>
    </row>
    <row r="38" spans="2:14" s="2" customFormat="1" ht="25.15" customHeight="1" x14ac:dyDescent="0.35">
      <c r="B38" s="138">
        <v>3</v>
      </c>
      <c r="C38" s="289" t="s">
        <v>112</v>
      </c>
      <c r="D38" s="287"/>
      <c r="E38" s="287"/>
      <c r="F38" s="287"/>
      <c r="G38" s="287"/>
      <c r="H38" s="195"/>
      <c r="K38" s="195"/>
      <c r="M38" s="136"/>
      <c r="N38" s="137"/>
    </row>
    <row r="39" spans="2:14" s="2" customFormat="1" ht="25.15" customHeight="1" x14ac:dyDescent="0.35">
      <c r="B39" s="138">
        <v>4</v>
      </c>
      <c r="C39" s="135" t="s">
        <v>113</v>
      </c>
      <c r="D39" s="300"/>
      <c r="E39" s="300"/>
      <c r="F39" s="300"/>
      <c r="G39" s="139"/>
      <c r="H39" s="195"/>
      <c r="K39" s="195"/>
      <c r="M39" s="136"/>
      <c r="N39" s="137"/>
    </row>
    <row r="40" spans="2:14" s="2" customFormat="1" ht="29.5" customHeight="1" x14ac:dyDescent="0.35">
      <c r="B40" s="138">
        <v>5</v>
      </c>
      <c r="C40" s="140" t="s">
        <v>114</v>
      </c>
      <c r="D40" s="141"/>
      <c r="E40" s="141"/>
      <c r="F40" s="141"/>
      <c r="G40" s="142"/>
      <c r="H40" s="243">
        <f>SUM(H36:H39)</f>
        <v>0</v>
      </c>
      <c r="I40" s="143"/>
      <c r="J40" s="143"/>
      <c r="K40" s="243">
        <f>SUM(K36:K39)</f>
        <v>0</v>
      </c>
      <c r="L40" s="143"/>
      <c r="M40" s="144"/>
    </row>
    <row r="41" spans="2:14" s="2" customFormat="1" ht="28.15" customHeight="1" x14ac:dyDescent="0.35">
      <c r="B41" s="121" t="s">
        <v>115</v>
      </c>
      <c r="C41" s="123"/>
      <c r="D41" s="122"/>
      <c r="E41" s="123"/>
      <c r="F41" s="123"/>
      <c r="G41" s="125"/>
      <c r="H41" s="145" t="str">
        <f>IF(ISNUMBER(H34),H34,"")</f>
        <v/>
      </c>
      <c r="I41" s="123"/>
      <c r="J41" s="125"/>
      <c r="K41" s="146" t="str">
        <f>IF(ISNUMBER(K34),K34,"")</f>
        <v/>
      </c>
      <c r="L41" s="127"/>
      <c r="M41" s="128"/>
    </row>
    <row r="42" spans="2:14" s="132" customFormat="1" ht="4.5" customHeight="1" x14ac:dyDescent="0.35">
      <c r="B42" s="129"/>
      <c r="C42" s="130"/>
      <c r="D42" s="130"/>
      <c r="E42" s="130"/>
      <c r="F42" s="130"/>
      <c r="G42" s="131"/>
      <c r="H42" s="147"/>
      <c r="I42" s="130"/>
      <c r="J42" s="131"/>
      <c r="K42" s="148"/>
      <c r="M42" s="133"/>
    </row>
    <row r="43" spans="2:14" s="2" customFormat="1" ht="25.15" customHeight="1" x14ac:dyDescent="0.35">
      <c r="B43" s="134">
        <v>6</v>
      </c>
      <c r="C43" s="289" t="s">
        <v>116</v>
      </c>
      <c r="D43" s="287"/>
      <c r="E43" s="287"/>
      <c r="F43" s="287"/>
      <c r="G43" s="287"/>
      <c r="H43" s="194"/>
      <c r="K43" s="194"/>
      <c r="M43" s="136"/>
      <c r="N43" s="137"/>
    </row>
    <row r="44" spans="2:14" s="2" customFormat="1" ht="25.15" customHeight="1" x14ac:dyDescent="0.35">
      <c r="B44" s="138">
        <v>7</v>
      </c>
      <c r="C44" s="289" t="s">
        <v>117</v>
      </c>
      <c r="D44" s="287"/>
      <c r="E44" s="287"/>
      <c r="F44" s="287"/>
      <c r="G44" s="287"/>
      <c r="H44" s="194"/>
      <c r="K44" s="194"/>
      <c r="M44" s="136"/>
      <c r="N44" s="137"/>
    </row>
    <row r="45" spans="2:14" s="2" customFormat="1" ht="25.15" customHeight="1" x14ac:dyDescent="0.35">
      <c r="B45" s="138">
        <v>8</v>
      </c>
      <c r="C45" s="286" t="s">
        <v>118</v>
      </c>
      <c r="D45" s="287"/>
      <c r="E45" s="287"/>
      <c r="F45" s="287"/>
      <c r="G45" s="288"/>
      <c r="H45" s="194"/>
      <c r="K45" s="194"/>
      <c r="M45" s="136"/>
      <c r="N45" s="137"/>
    </row>
    <row r="46" spans="2:14" s="2" customFormat="1" ht="29.5" customHeight="1" x14ac:dyDescent="0.35">
      <c r="B46" s="138">
        <v>9</v>
      </c>
      <c r="C46" s="140" t="s">
        <v>119</v>
      </c>
      <c r="D46" s="141"/>
      <c r="E46" s="141"/>
      <c r="F46" s="141"/>
      <c r="G46" s="142"/>
      <c r="H46" s="244">
        <f>SUM(H43:H45)</f>
        <v>0</v>
      </c>
      <c r="I46" s="143"/>
      <c r="J46" s="143"/>
      <c r="K46" s="244">
        <f>SUM(K43:K45)</f>
        <v>0</v>
      </c>
      <c r="L46" s="143"/>
      <c r="M46" s="144"/>
    </row>
    <row r="47" spans="2:14" s="2" customFormat="1" ht="21" customHeight="1" x14ac:dyDescent="0.35"/>
    <row r="48" spans="2:14" s="2" customFormat="1" ht="28.15" customHeight="1" x14ac:dyDescent="0.35">
      <c r="B48" s="121" t="s">
        <v>120</v>
      </c>
      <c r="C48" s="123"/>
      <c r="D48" s="123"/>
      <c r="E48" s="123"/>
      <c r="F48" s="123"/>
      <c r="G48" s="125"/>
      <c r="H48" s="146" t="str">
        <f>IF(ISNUMBER(H34),H34,"")</f>
        <v/>
      </c>
      <c r="I48" s="123"/>
      <c r="J48" s="125"/>
      <c r="K48" s="145" t="str">
        <f>IF(ISNUMBER(K34),K34,"")</f>
        <v/>
      </c>
      <c r="L48" s="127"/>
      <c r="M48" s="128"/>
    </row>
    <row r="49" spans="2:14" s="2" customFormat="1" ht="29.5" customHeight="1" x14ac:dyDescent="0.35">
      <c r="B49" s="134"/>
      <c r="C49" s="301" t="s">
        <v>121</v>
      </c>
      <c r="D49" s="302"/>
      <c r="E49" s="302"/>
      <c r="F49" s="302"/>
      <c r="G49" s="302"/>
      <c r="H49" s="243">
        <f>$H40</f>
        <v>0</v>
      </c>
      <c r="K49" s="243">
        <f>$K40</f>
        <v>0</v>
      </c>
      <c r="M49" s="136"/>
    </row>
    <row r="50" spans="2:14" s="2" customFormat="1" ht="29.5" customHeight="1" x14ac:dyDescent="0.35">
      <c r="B50" s="138"/>
      <c r="C50" s="297" t="s">
        <v>122</v>
      </c>
      <c r="D50" s="287"/>
      <c r="E50" s="287"/>
      <c r="F50" s="287"/>
      <c r="G50" s="287"/>
      <c r="H50" s="243">
        <f>$H46</f>
        <v>0</v>
      </c>
      <c r="K50" s="243">
        <f>$K46</f>
        <v>0</v>
      </c>
      <c r="M50" s="136"/>
    </row>
    <row r="51" spans="2:14" s="2" customFormat="1" ht="29.5" customHeight="1" x14ac:dyDescent="0.35">
      <c r="B51" s="138"/>
      <c r="C51" s="303" t="s">
        <v>123</v>
      </c>
      <c r="D51" s="304"/>
      <c r="E51" s="304"/>
      <c r="F51" s="304"/>
      <c r="G51" s="304"/>
      <c r="H51" s="149" t="str">
        <f>IFERROR(H49/H50,"N/A")</f>
        <v>N/A</v>
      </c>
      <c r="I51" s="143"/>
      <c r="J51" s="143"/>
      <c r="K51" s="149" t="str">
        <f>IFERROR(K49/K50,"N/A")</f>
        <v>N/A</v>
      </c>
      <c r="L51" s="143"/>
      <c r="M51" s="144"/>
    </row>
    <row r="52" spans="2:14" s="2" customFormat="1" ht="21" customHeight="1" x14ac:dyDescent="0.35">
      <c r="H52" s="150"/>
      <c r="K52" s="150"/>
    </row>
    <row r="53" spans="2:14" s="2" customFormat="1" ht="28.15" customHeight="1" x14ac:dyDescent="0.35">
      <c r="B53" s="121" t="s">
        <v>124</v>
      </c>
      <c r="C53" s="123"/>
      <c r="D53" s="123"/>
      <c r="E53" s="123"/>
      <c r="F53" s="123"/>
      <c r="G53" s="125"/>
      <c r="H53" s="146" t="str">
        <f>IF(ISNUMBER(H34),H34,"")</f>
        <v/>
      </c>
      <c r="I53" s="123"/>
      <c r="J53" s="125"/>
      <c r="K53" s="146" t="str">
        <f>IF(ISNUMBER(K34),K34,"")</f>
        <v/>
      </c>
      <c r="L53" s="127"/>
      <c r="M53" s="128"/>
    </row>
    <row r="54" spans="2:14" s="2" customFormat="1" ht="29.5" customHeight="1" x14ac:dyDescent="0.35">
      <c r="B54" s="134"/>
      <c r="C54" s="305" t="s">
        <v>125</v>
      </c>
      <c r="D54" s="306"/>
      <c r="E54" s="306"/>
      <c r="F54" s="306"/>
      <c r="G54" s="306"/>
      <c r="H54" s="243">
        <f>$H36+$H37+$H39</f>
        <v>0</v>
      </c>
      <c r="K54" s="243">
        <f>$K36+$K37+$K39</f>
        <v>0</v>
      </c>
      <c r="M54" s="136"/>
    </row>
    <row r="55" spans="2:14" s="2" customFormat="1" ht="29.5" customHeight="1" x14ac:dyDescent="0.35">
      <c r="B55" s="138"/>
      <c r="C55" s="297" t="s">
        <v>122</v>
      </c>
      <c r="D55" s="287"/>
      <c r="E55" s="287"/>
      <c r="F55" s="287"/>
      <c r="G55" s="287"/>
      <c r="H55" s="243">
        <f>H46</f>
        <v>0</v>
      </c>
      <c r="K55" s="243">
        <f>K46</f>
        <v>0</v>
      </c>
      <c r="M55" s="136"/>
    </row>
    <row r="56" spans="2:14" s="2" customFormat="1" ht="29.5" customHeight="1" x14ac:dyDescent="0.35">
      <c r="B56" s="138"/>
      <c r="C56" s="290" t="s">
        <v>126</v>
      </c>
      <c r="D56" s="291"/>
      <c r="E56" s="291"/>
      <c r="F56" s="291"/>
      <c r="G56" s="291"/>
      <c r="H56" s="149" t="str">
        <f>IFERROR(H54/H55,"N/A")</f>
        <v>N/A</v>
      </c>
      <c r="I56" s="143"/>
      <c r="J56" s="143"/>
      <c r="K56" s="149" t="str">
        <f>IFERROR(K54/K55,"N/A")</f>
        <v>N/A</v>
      </c>
      <c r="L56" s="143"/>
      <c r="M56" s="144"/>
    </row>
    <row r="57" spans="2:14" ht="27" customHeight="1" x14ac:dyDescent="0.35">
      <c r="B57" s="196"/>
    </row>
    <row r="58" spans="2:14" s="2" customFormat="1" ht="27" customHeight="1" x14ac:dyDescent="0.35">
      <c r="B58" s="298" t="s">
        <v>105</v>
      </c>
      <c r="C58" s="299"/>
      <c r="D58" s="116"/>
      <c r="E58" s="117" t="s">
        <v>106</v>
      </c>
      <c r="F58" s="294"/>
      <c r="G58" s="295"/>
      <c r="H58" s="296"/>
      <c r="I58" s="118"/>
      <c r="J58" s="119" t="s">
        <v>107</v>
      </c>
      <c r="K58" s="120"/>
      <c r="L58" s="292" t="s">
        <v>108</v>
      </c>
      <c r="M58" s="293"/>
    </row>
    <row r="59" spans="2:14" s="2" customFormat="1" ht="6" customHeight="1" x14ac:dyDescent="0.35"/>
    <row r="60" spans="2:14" s="2" customFormat="1" ht="28.15" customHeight="1" x14ac:dyDescent="0.35">
      <c r="B60" s="121" t="s">
        <v>109</v>
      </c>
      <c r="C60" s="122"/>
      <c r="D60" s="123"/>
      <c r="E60" s="123"/>
      <c r="F60" s="124" t="s">
        <v>4</v>
      </c>
      <c r="G60" s="125"/>
      <c r="H60" s="126"/>
      <c r="I60" s="123"/>
      <c r="J60" s="125"/>
      <c r="K60" s="126"/>
      <c r="L60" s="127"/>
      <c r="M60" s="128"/>
    </row>
    <row r="61" spans="2:14" s="132" customFormat="1" ht="4.5" customHeight="1" x14ac:dyDescent="0.35">
      <c r="B61" s="129"/>
      <c r="C61" s="130"/>
      <c r="D61" s="130"/>
      <c r="E61" s="130"/>
      <c r="F61" s="130"/>
      <c r="G61" s="131"/>
      <c r="H61" s="147"/>
      <c r="I61" s="130"/>
      <c r="J61" s="131"/>
      <c r="K61" s="147"/>
      <c r="M61" s="133"/>
    </row>
    <row r="62" spans="2:14" s="2" customFormat="1" ht="25.15" customHeight="1" x14ac:dyDescent="0.35">
      <c r="B62" s="134">
        <v>1</v>
      </c>
      <c r="C62" s="289" t="s">
        <v>110</v>
      </c>
      <c r="D62" s="287"/>
      <c r="E62" s="287"/>
      <c r="F62" s="287"/>
      <c r="G62" s="287"/>
      <c r="H62" s="194"/>
      <c r="K62" s="194"/>
      <c r="M62" s="136"/>
      <c r="N62" s="137"/>
    </row>
    <row r="63" spans="2:14" s="2" customFormat="1" ht="25.15" customHeight="1" x14ac:dyDescent="0.35">
      <c r="B63" s="138">
        <v>2</v>
      </c>
      <c r="C63" s="289" t="s">
        <v>111</v>
      </c>
      <c r="D63" s="287"/>
      <c r="E63" s="287"/>
      <c r="F63" s="287"/>
      <c r="G63" s="287"/>
      <c r="H63" s="195"/>
      <c r="K63" s="195"/>
      <c r="M63" s="136"/>
      <c r="N63" s="137"/>
    </row>
    <row r="64" spans="2:14" s="2" customFormat="1" ht="25.15" customHeight="1" x14ac:dyDescent="0.35">
      <c r="B64" s="138">
        <v>3</v>
      </c>
      <c r="C64" s="289" t="s">
        <v>112</v>
      </c>
      <c r="D64" s="287"/>
      <c r="E64" s="287"/>
      <c r="F64" s="287"/>
      <c r="G64" s="287"/>
      <c r="H64" s="195"/>
      <c r="K64" s="195"/>
      <c r="M64" s="136"/>
      <c r="N64" s="137"/>
    </row>
    <row r="65" spans="2:14" s="2" customFormat="1" ht="25.15" customHeight="1" x14ac:dyDescent="0.35">
      <c r="B65" s="138">
        <v>4</v>
      </c>
      <c r="C65" s="135" t="s">
        <v>113</v>
      </c>
      <c r="D65" s="300"/>
      <c r="E65" s="300"/>
      <c r="F65" s="300"/>
      <c r="G65" s="139"/>
      <c r="H65" s="195"/>
      <c r="K65" s="195"/>
      <c r="M65" s="136"/>
      <c r="N65" s="137"/>
    </row>
    <row r="66" spans="2:14" s="2" customFormat="1" ht="29.5" customHeight="1" x14ac:dyDescent="0.35">
      <c r="B66" s="138">
        <v>5</v>
      </c>
      <c r="C66" s="140" t="s">
        <v>114</v>
      </c>
      <c r="D66" s="141"/>
      <c r="E66" s="141"/>
      <c r="F66" s="141"/>
      <c r="G66" s="142"/>
      <c r="H66" s="243">
        <f>SUM(H62:H65)</f>
        <v>0</v>
      </c>
      <c r="I66" s="143"/>
      <c r="J66" s="143"/>
      <c r="K66" s="243">
        <f>SUM(K62:K65)</f>
        <v>0</v>
      </c>
      <c r="L66" s="143"/>
      <c r="M66" s="144"/>
    </row>
    <row r="67" spans="2:14" s="2" customFormat="1" ht="28.15" customHeight="1" x14ac:dyDescent="0.35">
      <c r="B67" s="121" t="s">
        <v>115</v>
      </c>
      <c r="C67" s="123"/>
      <c r="D67" s="122"/>
      <c r="E67" s="123"/>
      <c r="F67" s="123"/>
      <c r="G67" s="125"/>
      <c r="H67" s="145" t="str">
        <f>IF(ISNUMBER(H60),H60,"")</f>
        <v/>
      </c>
      <c r="I67" s="123"/>
      <c r="J67" s="125"/>
      <c r="K67" s="146" t="str">
        <f>IF(ISNUMBER(K60),K60,"")</f>
        <v/>
      </c>
      <c r="L67" s="127"/>
      <c r="M67" s="128"/>
    </row>
    <row r="68" spans="2:14" s="132" customFormat="1" ht="4.5" customHeight="1" x14ac:dyDescent="0.35">
      <c r="B68" s="129"/>
      <c r="C68" s="130"/>
      <c r="D68" s="130"/>
      <c r="E68" s="130"/>
      <c r="F68" s="130"/>
      <c r="G68" s="131"/>
      <c r="H68" s="147"/>
      <c r="I68" s="130"/>
      <c r="J68" s="131"/>
      <c r="K68" s="148"/>
      <c r="M68" s="133"/>
    </row>
    <row r="69" spans="2:14" s="2" customFormat="1" ht="25.15" customHeight="1" x14ac:dyDescent="0.35">
      <c r="B69" s="134">
        <v>6</v>
      </c>
      <c r="C69" s="289" t="s">
        <v>116</v>
      </c>
      <c r="D69" s="287"/>
      <c r="E69" s="287"/>
      <c r="F69" s="287"/>
      <c r="G69" s="287"/>
      <c r="H69" s="194"/>
      <c r="K69" s="194"/>
      <c r="M69" s="136"/>
      <c r="N69" s="137"/>
    </row>
    <row r="70" spans="2:14" s="2" customFormat="1" ht="25.15" customHeight="1" x14ac:dyDescent="0.35">
      <c r="B70" s="138">
        <v>7</v>
      </c>
      <c r="C70" s="289" t="s">
        <v>117</v>
      </c>
      <c r="D70" s="287"/>
      <c r="E70" s="287"/>
      <c r="F70" s="287"/>
      <c r="G70" s="287"/>
      <c r="H70" s="194"/>
      <c r="K70" s="194"/>
      <c r="M70" s="136"/>
      <c r="N70" s="137"/>
    </row>
    <row r="71" spans="2:14" s="2" customFormat="1" ht="25.15" customHeight="1" x14ac:dyDescent="0.35">
      <c r="B71" s="138">
        <v>8</v>
      </c>
      <c r="C71" s="286" t="s">
        <v>118</v>
      </c>
      <c r="D71" s="287"/>
      <c r="E71" s="287"/>
      <c r="F71" s="287"/>
      <c r="G71" s="288"/>
      <c r="H71" s="194"/>
      <c r="K71" s="194"/>
      <c r="M71" s="136"/>
      <c r="N71" s="137"/>
    </row>
    <row r="72" spans="2:14" s="2" customFormat="1" ht="29.5" customHeight="1" x14ac:dyDescent="0.35">
      <c r="B72" s="138">
        <v>9</v>
      </c>
      <c r="C72" s="140" t="s">
        <v>119</v>
      </c>
      <c r="D72" s="141"/>
      <c r="E72" s="141"/>
      <c r="F72" s="141"/>
      <c r="G72" s="142"/>
      <c r="H72" s="244">
        <f>SUM(H69:H71)</f>
        <v>0</v>
      </c>
      <c r="I72" s="143"/>
      <c r="J72" s="143"/>
      <c r="K72" s="244">
        <f>SUM(K69:K71)</f>
        <v>0</v>
      </c>
      <c r="L72" s="143"/>
      <c r="M72" s="144"/>
    </row>
    <row r="73" spans="2:14" s="2" customFormat="1" ht="21" customHeight="1" x14ac:dyDescent="0.35"/>
    <row r="74" spans="2:14" s="2" customFormat="1" ht="28.15" customHeight="1" x14ac:dyDescent="0.35">
      <c r="B74" s="121" t="s">
        <v>120</v>
      </c>
      <c r="C74" s="123"/>
      <c r="D74" s="123"/>
      <c r="E74" s="123"/>
      <c r="F74" s="123"/>
      <c r="G74" s="125"/>
      <c r="H74" s="146" t="str">
        <f>IF(ISNUMBER(H60),H60,"")</f>
        <v/>
      </c>
      <c r="I74" s="123"/>
      <c r="J74" s="125"/>
      <c r="K74" s="145" t="str">
        <f>IF(ISNUMBER(K60),K60,"")</f>
        <v/>
      </c>
      <c r="L74" s="127"/>
      <c r="M74" s="128"/>
    </row>
    <row r="75" spans="2:14" s="2" customFormat="1" ht="29.5" customHeight="1" x14ac:dyDescent="0.35">
      <c r="B75" s="134"/>
      <c r="C75" s="301" t="s">
        <v>121</v>
      </c>
      <c r="D75" s="302"/>
      <c r="E75" s="302"/>
      <c r="F75" s="302"/>
      <c r="G75" s="302"/>
      <c r="H75" s="243">
        <f>$H66</f>
        <v>0</v>
      </c>
      <c r="K75" s="243">
        <f>$K66</f>
        <v>0</v>
      </c>
      <c r="M75" s="136"/>
    </row>
    <row r="76" spans="2:14" s="2" customFormat="1" ht="29.5" customHeight="1" x14ac:dyDescent="0.35">
      <c r="B76" s="138"/>
      <c r="C76" s="297" t="s">
        <v>122</v>
      </c>
      <c r="D76" s="287"/>
      <c r="E76" s="287"/>
      <c r="F76" s="287"/>
      <c r="G76" s="287"/>
      <c r="H76" s="243">
        <f>$H72</f>
        <v>0</v>
      </c>
      <c r="K76" s="243">
        <f>$K72</f>
        <v>0</v>
      </c>
      <c r="M76" s="136"/>
    </row>
    <row r="77" spans="2:14" s="2" customFormat="1" ht="29.5" customHeight="1" x14ac:dyDescent="0.35">
      <c r="B77" s="138"/>
      <c r="C77" s="303" t="s">
        <v>123</v>
      </c>
      <c r="D77" s="304"/>
      <c r="E77" s="304"/>
      <c r="F77" s="304"/>
      <c r="G77" s="304"/>
      <c r="H77" s="149" t="str">
        <f>IFERROR(H75/H76,"N/A")</f>
        <v>N/A</v>
      </c>
      <c r="I77" s="143"/>
      <c r="J77" s="143"/>
      <c r="K77" s="149" t="str">
        <f>IFERROR(K75/K76,"N/A")</f>
        <v>N/A</v>
      </c>
      <c r="L77" s="143"/>
      <c r="M77" s="144"/>
    </row>
    <row r="78" spans="2:14" s="2" customFormat="1" ht="21" customHeight="1" x14ac:dyDescent="0.35">
      <c r="H78" s="150"/>
      <c r="K78" s="150"/>
    </row>
    <row r="79" spans="2:14" s="2" customFormat="1" ht="28.15" customHeight="1" x14ac:dyDescent="0.35">
      <c r="B79" s="121" t="s">
        <v>124</v>
      </c>
      <c r="C79" s="123"/>
      <c r="D79" s="123"/>
      <c r="E79" s="123"/>
      <c r="F79" s="123"/>
      <c r="G79" s="125"/>
      <c r="H79" s="146" t="str">
        <f>IF(ISNUMBER(H60),H60,"")</f>
        <v/>
      </c>
      <c r="I79" s="123"/>
      <c r="J79" s="125"/>
      <c r="K79" s="146" t="str">
        <f>IF(ISNUMBER(K60),K60,"")</f>
        <v/>
      </c>
      <c r="L79" s="127"/>
      <c r="M79" s="128"/>
    </row>
    <row r="80" spans="2:14" s="2" customFormat="1" ht="29.5" customHeight="1" x14ac:dyDescent="0.35">
      <c r="B80" s="134"/>
      <c r="C80" s="305" t="s">
        <v>125</v>
      </c>
      <c r="D80" s="306"/>
      <c r="E80" s="306"/>
      <c r="F80" s="306"/>
      <c r="G80" s="306"/>
      <c r="H80" s="243">
        <f>$H62+$H63+$H65</f>
        <v>0</v>
      </c>
      <c r="K80" s="243">
        <f>$K62+$K63+$K65</f>
        <v>0</v>
      </c>
      <c r="M80" s="136"/>
    </row>
    <row r="81" spans="2:14" s="2" customFormat="1" ht="29.5" customHeight="1" x14ac:dyDescent="0.35">
      <c r="B81" s="138"/>
      <c r="C81" s="297" t="s">
        <v>122</v>
      </c>
      <c r="D81" s="287"/>
      <c r="E81" s="287"/>
      <c r="F81" s="287"/>
      <c r="G81" s="287"/>
      <c r="H81" s="243">
        <f>H72</f>
        <v>0</v>
      </c>
      <c r="K81" s="243">
        <f>K72</f>
        <v>0</v>
      </c>
      <c r="M81" s="136"/>
    </row>
    <row r="82" spans="2:14" s="2" customFormat="1" ht="29.5" customHeight="1" x14ac:dyDescent="0.35">
      <c r="B82" s="138"/>
      <c r="C82" s="290" t="s">
        <v>126</v>
      </c>
      <c r="D82" s="291"/>
      <c r="E82" s="291"/>
      <c r="F82" s="291"/>
      <c r="G82" s="291"/>
      <c r="H82" s="149" t="str">
        <f>IFERROR(H80/H81,"N/A")</f>
        <v>N/A</v>
      </c>
      <c r="I82" s="143"/>
      <c r="J82" s="143"/>
      <c r="K82" s="149" t="str">
        <f>IFERROR(K80/K81,"N/A")</f>
        <v>N/A</v>
      </c>
      <c r="L82" s="143"/>
      <c r="M82" s="144"/>
    </row>
    <row r="83" spans="2:14" ht="27" customHeight="1" x14ac:dyDescent="0.35">
      <c r="B83" s="196"/>
    </row>
    <row r="84" spans="2:14" s="2" customFormat="1" ht="27" customHeight="1" x14ac:dyDescent="0.35">
      <c r="B84" s="298" t="s">
        <v>105</v>
      </c>
      <c r="C84" s="299"/>
      <c r="D84" s="116"/>
      <c r="E84" s="117" t="s">
        <v>106</v>
      </c>
      <c r="F84" s="294"/>
      <c r="G84" s="295"/>
      <c r="H84" s="296"/>
      <c r="I84" s="118"/>
      <c r="J84" s="119" t="s">
        <v>107</v>
      </c>
      <c r="K84" s="120"/>
      <c r="L84" s="292" t="s">
        <v>108</v>
      </c>
      <c r="M84" s="293"/>
    </row>
    <row r="85" spans="2:14" s="2" customFormat="1" ht="6" customHeight="1" x14ac:dyDescent="0.35"/>
    <row r="86" spans="2:14" s="2" customFormat="1" ht="28.15" customHeight="1" x14ac:dyDescent="0.35">
      <c r="B86" s="121" t="s">
        <v>109</v>
      </c>
      <c r="C86" s="122"/>
      <c r="D86" s="123"/>
      <c r="E86" s="123"/>
      <c r="F86" s="124" t="s">
        <v>4</v>
      </c>
      <c r="G86" s="125"/>
      <c r="H86" s="126"/>
      <c r="I86" s="123"/>
      <c r="J86" s="125"/>
      <c r="K86" s="126"/>
      <c r="L86" s="127"/>
      <c r="M86" s="128"/>
    </row>
    <row r="87" spans="2:14" s="132" customFormat="1" ht="4.5" customHeight="1" x14ac:dyDescent="0.35">
      <c r="B87" s="129"/>
      <c r="C87" s="130"/>
      <c r="D87" s="130"/>
      <c r="E87" s="130"/>
      <c r="F87" s="130"/>
      <c r="G87" s="131"/>
      <c r="H87" s="147"/>
      <c r="I87" s="130"/>
      <c r="J87" s="131"/>
      <c r="K87" s="147"/>
      <c r="M87" s="133"/>
    </row>
    <row r="88" spans="2:14" s="2" customFormat="1" ht="25.15" customHeight="1" x14ac:dyDescent="0.35">
      <c r="B88" s="134">
        <v>1</v>
      </c>
      <c r="C88" s="289" t="s">
        <v>110</v>
      </c>
      <c r="D88" s="287"/>
      <c r="E88" s="287"/>
      <c r="F88" s="287"/>
      <c r="G88" s="287"/>
      <c r="H88" s="194"/>
      <c r="K88" s="194"/>
      <c r="M88" s="136"/>
      <c r="N88" s="137"/>
    </row>
    <row r="89" spans="2:14" s="2" customFormat="1" ht="25.15" customHeight="1" x14ac:dyDescent="0.35">
      <c r="B89" s="138">
        <v>2</v>
      </c>
      <c r="C89" s="289" t="s">
        <v>111</v>
      </c>
      <c r="D89" s="287"/>
      <c r="E89" s="287"/>
      <c r="F89" s="287"/>
      <c r="G89" s="287"/>
      <c r="H89" s="195"/>
      <c r="K89" s="195"/>
      <c r="M89" s="136"/>
      <c r="N89" s="137"/>
    </row>
    <row r="90" spans="2:14" s="2" customFormat="1" ht="25.15" customHeight="1" x14ac:dyDescent="0.35">
      <c r="B90" s="138">
        <v>3</v>
      </c>
      <c r="C90" s="289" t="s">
        <v>112</v>
      </c>
      <c r="D90" s="287"/>
      <c r="E90" s="287"/>
      <c r="F90" s="287"/>
      <c r="G90" s="287"/>
      <c r="H90" s="195"/>
      <c r="K90" s="195"/>
      <c r="M90" s="136"/>
      <c r="N90" s="137"/>
    </row>
    <row r="91" spans="2:14" s="2" customFormat="1" ht="25.15" customHeight="1" x14ac:dyDescent="0.35">
      <c r="B91" s="138">
        <v>4</v>
      </c>
      <c r="C91" s="135" t="s">
        <v>113</v>
      </c>
      <c r="D91" s="300"/>
      <c r="E91" s="300"/>
      <c r="F91" s="300"/>
      <c r="G91" s="139"/>
      <c r="H91" s="195"/>
      <c r="K91" s="195"/>
      <c r="M91" s="136"/>
      <c r="N91" s="137"/>
    </row>
    <row r="92" spans="2:14" s="2" customFormat="1" ht="29.5" customHeight="1" x14ac:dyDescent="0.35">
      <c r="B92" s="138">
        <v>5</v>
      </c>
      <c r="C92" s="140" t="s">
        <v>114</v>
      </c>
      <c r="D92" s="141"/>
      <c r="E92" s="141"/>
      <c r="F92" s="141"/>
      <c r="G92" s="142"/>
      <c r="H92" s="243">
        <f>SUM(H88:H91)</f>
        <v>0</v>
      </c>
      <c r="I92" s="143"/>
      <c r="J92" s="143"/>
      <c r="K92" s="243">
        <f>SUM(K88:K91)</f>
        <v>0</v>
      </c>
      <c r="L92" s="143"/>
      <c r="M92" s="144"/>
    </row>
    <row r="93" spans="2:14" s="2" customFormat="1" ht="28.15" customHeight="1" x14ac:dyDescent="0.35">
      <c r="B93" s="121" t="s">
        <v>115</v>
      </c>
      <c r="C93" s="123"/>
      <c r="D93" s="122"/>
      <c r="E93" s="123"/>
      <c r="F93" s="123"/>
      <c r="G93" s="125"/>
      <c r="H93" s="145" t="str">
        <f>IF(ISNUMBER(H86),H86,"")</f>
        <v/>
      </c>
      <c r="I93" s="123"/>
      <c r="J93" s="125"/>
      <c r="K93" s="146" t="str">
        <f>IF(ISNUMBER(K86),K86,"")</f>
        <v/>
      </c>
      <c r="L93" s="127"/>
      <c r="M93" s="128"/>
    </row>
    <row r="94" spans="2:14" s="132" customFormat="1" ht="4.5" customHeight="1" x14ac:dyDescent="0.35">
      <c r="B94" s="129"/>
      <c r="C94" s="130"/>
      <c r="D94" s="130"/>
      <c r="E94" s="130"/>
      <c r="F94" s="130"/>
      <c r="G94" s="131"/>
      <c r="H94" s="147"/>
      <c r="I94" s="130"/>
      <c r="J94" s="131"/>
      <c r="K94" s="148"/>
      <c r="M94" s="133"/>
    </row>
    <row r="95" spans="2:14" s="2" customFormat="1" ht="25.15" customHeight="1" x14ac:dyDescent="0.35">
      <c r="B95" s="134">
        <v>6</v>
      </c>
      <c r="C95" s="289" t="s">
        <v>116</v>
      </c>
      <c r="D95" s="287"/>
      <c r="E95" s="287"/>
      <c r="F95" s="287"/>
      <c r="G95" s="287"/>
      <c r="H95" s="194"/>
      <c r="K95" s="194"/>
      <c r="M95" s="136"/>
      <c r="N95" s="137"/>
    </row>
    <row r="96" spans="2:14" s="2" customFormat="1" ht="25.15" customHeight="1" x14ac:dyDescent="0.35">
      <c r="B96" s="138">
        <v>7</v>
      </c>
      <c r="C96" s="289" t="s">
        <v>117</v>
      </c>
      <c r="D96" s="287"/>
      <c r="E96" s="287"/>
      <c r="F96" s="287"/>
      <c r="G96" s="287"/>
      <c r="H96" s="194"/>
      <c r="K96" s="194"/>
      <c r="M96" s="136"/>
      <c r="N96" s="137"/>
    </row>
    <row r="97" spans="2:14" s="2" customFormat="1" ht="25.15" customHeight="1" x14ac:dyDescent="0.35">
      <c r="B97" s="138">
        <v>8</v>
      </c>
      <c r="C97" s="286" t="s">
        <v>118</v>
      </c>
      <c r="D97" s="287"/>
      <c r="E97" s="287"/>
      <c r="F97" s="287"/>
      <c r="G97" s="288"/>
      <c r="H97" s="194"/>
      <c r="K97" s="194"/>
      <c r="M97" s="136"/>
      <c r="N97" s="137"/>
    </row>
    <row r="98" spans="2:14" s="2" customFormat="1" ht="29.5" customHeight="1" x14ac:dyDescent="0.35">
      <c r="B98" s="138">
        <v>9</v>
      </c>
      <c r="C98" s="140" t="s">
        <v>119</v>
      </c>
      <c r="D98" s="141"/>
      <c r="E98" s="141"/>
      <c r="F98" s="141"/>
      <c r="G98" s="142"/>
      <c r="H98" s="244">
        <f>SUM(H95:H97)</f>
        <v>0</v>
      </c>
      <c r="I98" s="143"/>
      <c r="J98" s="143"/>
      <c r="K98" s="244">
        <f>SUM(K95:K97)</f>
        <v>0</v>
      </c>
      <c r="L98" s="143"/>
      <c r="M98" s="144"/>
    </row>
    <row r="99" spans="2:14" s="2" customFormat="1" ht="21" customHeight="1" x14ac:dyDescent="0.35"/>
    <row r="100" spans="2:14" s="2" customFormat="1" ht="28.15" customHeight="1" x14ac:dyDescent="0.35">
      <c r="B100" s="121" t="s">
        <v>120</v>
      </c>
      <c r="C100" s="123"/>
      <c r="D100" s="123"/>
      <c r="E100" s="123"/>
      <c r="F100" s="123"/>
      <c r="G100" s="125"/>
      <c r="H100" s="146" t="str">
        <f>IF(ISNUMBER(H86),H86,"")</f>
        <v/>
      </c>
      <c r="I100" s="123"/>
      <c r="J100" s="125"/>
      <c r="K100" s="145" t="str">
        <f>IF(ISNUMBER(K86),K86,"")</f>
        <v/>
      </c>
      <c r="L100" s="127"/>
      <c r="M100" s="128"/>
    </row>
    <row r="101" spans="2:14" s="2" customFormat="1" ht="29.5" customHeight="1" x14ac:dyDescent="0.35">
      <c r="B101" s="134"/>
      <c r="C101" s="301" t="s">
        <v>121</v>
      </c>
      <c r="D101" s="302"/>
      <c r="E101" s="302"/>
      <c r="F101" s="302"/>
      <c r="G101" s="302"/>
      <c r="H101" s="243">
        <f>$H92</f>
        <v>0</v>
      </c>
      <c r="K101" s="243">
        <f>$K92</f>
        <v>0</v>
      </c>
      <c r="M101" s="136"/>
    </row>
    <row r="102" spans="2:14" s="2" customFormat="1" ht="29.5" customHeight="1" x14ac:dyDescent="0.35">
      <c r="B102" s="138"/>
      <c r="C102" s="297" t="s">
        <v>122</v>
      </c>
      <c r="D102" s="287"/>
      <c r="E102" s="287"/>
      <c r="F102" s="287"/>
      <c r="G102" s="287"/>
      <c r="H102" s="243">
        <f>$H98</f>
        <v>0</v>
      </c>
      <c r="K102" s="243">
        <f>$K98</f>
        <v>0</v>
      </c>
      <c r="M102" s="136"/>
    </row>
    <row r="103" spans="2:14" s="2" customFormat="1" ht="29.5" customHeight="1" x14ac:dyDescent="0.35">
      <c r="B103" s="138"/>
      <c r="C103" s="303" t="s">
        <v>123</v>
      </c>
      <c r="D103" s="304"/>
      <c r="E103" s="304"/>
      <c r="F103" s="304"/>
      <c r="G103" s="304"/>
      <c r="H103" s="149" t="str">
        <f>IFERROR(H101/H102,"N/A")</f>
        <v>N/A</v>
      </c>
      <c r="I103" s="143"/>
      <c r="J103" s="143"/>
      <c r="K103" s="149" t="str">
        <f>IFERROR(K101/K102,"N/A")</f>
        <v>N/A</v>
      </c>
      <c r="L103" s="143"/>
      <c r="M103" s="144"/>
    </row>
    <row r="104" spans="2:14" s="2" customFormat="1" ht="21" customHeight="1" x14ac:dyDescent="0.35">
      <c r="H104" s="150"/>
      <c r="K104" s="150"/>
    </row>
    <row r="105" spans="2:14" s="2" customFormat="1" ht="28.15" customHeight="1" x14ac:dyDescent="0.35">
      <c r="B105" s="121" t="s">
        <v>124</v>
      </c>
      <c r="C105" s="123"/>
      <c r="D105" s="123"/>
      <c r="E105" s="123"/>
      <c r="F105" s="123"/>
      <c r="G105" s="125"/>
      <c r="H105" s="146" t="str">
        <f>IF(ISNUMBER(H86),H86,"")</f>
        <v/>
      </c>
      <c r="I105" s="123"/>
      <c r="J105" s="125"/>
      <c r="K105" s="146" t="str">
        <f>IF(ISNUMBER(K86),K86,"")</f>
        <v/>
      </c>
      <c r="L105" s="127"/>
      <c r="M105" s="128"/>
    </row>
    <row r="106" spans="2:14" s="2" customFormat="1" ht="29.5" customHeight="1" x14ac:dyDescent="0.35">
      <c r="B106" s="134"/>
      <c r="C106" s="305" t="s">
        <v>125</v>
      </c>
      <c r="D106" s="306"/>
      <c r="E106" s="306"/>
      <c r="F106" s="306"/>
      <c r="G106" s="306"/>
      <c r="H106" s="243">
        <f>$H88+$H89+$H91</f>
        <v>0</v>
      </c>
      <c r="K106" s="243">
        <f>$K88+$K89+$K91</f>
        <v>0</v>
      </c>
      <c r="M106" s="136"/>
    </row>
    <row r="107" spans="2:14" s="2" customFormat="1" ht="29.5" customHeight="1" x14ac:dyDescent="0.35">
      <c r="B107" s="138"/>
      <c r="C107" s="297" t="s">
        <v>122</v>
      </c>
      <c r="D107" s="287"/>
      <c r="E107" s="287"/>
      <c r="F107" s="287"/>
      <c r="G107" s="287"/>
      <c r="H107" s="243">
        <f>H98</f>
        <v>0</v>
      </c>
      <c r="K107" s="243">
        <f>K98</f>
        <v>0</v>
      </c>
      <c r="M107" s="136"/>
    </row>
    <row r="108" spans="2:14" s="2" customFormat="1" ht="29.5" customHeight="1" x14ac:dyDescent="0.35">
      <c r="B108" s="138"/>
      <c r="C108" s="290" t="s">
        <v>126</v>
      </c>
      <c r="D108" s="291"/>
      <c r="E108" s="291"/>
      <c r="F108" s="291"/>
      <c r="G108" s="291"/>
      <c r="H108" s="149" t="str">
        <f>IFERROR(H106/H107,"N/A")</f>
        <v>N/A</v>
      </c>
      <c r="I108" s="143"/>
      <c r="J108" s="143"/>
      <c r="K108" s="149" t="str">
        <f>IFERROR(K106/K107,"N/A")</f>
        <v>N/A</v>
      </c>
      <c r="L108" s="143"/>
      <c r="M108" s="144"/>
    </row>
    <row r="109" spans="2:14" ht="27" customHeight="1" x14ac:dyDescent="0.35">
      <c r="B109" s="196"/>
    </row>
    <row r="110" spans="2:14" s="2" customFormat="1" ht="24" customHeight="1" x14ac:dyDescent="0.35">
      <c r="B110" s="44"/>
      <c r="C110" s="45" t="s">
        <v>101</v>
      </c>
      <c r="D110" s="46"/>
      <c r="E110" s="46"/>
      <c r="F110" s="46"/>
      <c r="G110" s="46"/>
      <c r="H110" s="46"/>
      <c r="I110" s="46"/>
      <c r="J110" s="46"/>
      <c r="K110" s="46"/>
      <c r="L110" s="63"/>
      <c r="M110" s="47"/>
    </row>
    <row r="111" spans="2:14" s="4" customFormat="1" ht="22.15" customHeight="1" x14ac:dyDescent="0.35">
      <c r="B111" s="48"/>
      <c r="C111" s="308"/>
      <c r="D111" s="309"/>
      <c r="E111" s="309"/>
      <c r="F111" s="309"/>
      <c r="G111" s="309"/>
      <c r="H111" s="309"/>
      <c r="I111" s="309"/>
      <c r="J111" s="309"/>
      <c r="K111" s="309"/>
      <c r="L111" s="310"/>
      <c r="M111" s="55" t="s">
        <v>102</v>
      </c>
    </row>
    <row r="112" spans="2:14" s="4" customFormat="1" ht="22.15" customHeight="1" x14ac:dyDescent="0.35">
      <c r="B112" s="48"/>
      <c r="C112" s="311"/>
      <c r="D112" s="312"/>
      <c r="E112" s="312"/>
      <c r="F112" s="312"/>
      <c r="G112" s="312"/>
      <c r="H112" s="312"/>
      <c r="I112" s="312"/>
      <c r="J112" s="312"/>
      <c r="K112" s="312"/>
      <c r="L112" s="313"/>
      <c r="M112" s="55" t="s">
        <v>102</v>
      </c>
    </row>
    <row r="113" spans="2:13" s="4" customFormat="1" ht="22.15" customHeight="1" x14ac:dyDescent="0.35">
      <c r="B113" s="48"/>
      <c r="C113" s="311"/>
      <c r="D113" s="312"/>
      <c r="E113" s="312"/>
      <c r="F113" s="312"/>
      <c r="G113" s="312"/>
      <c r="H113" s="312"/>
      <c r="I113" s="312"/>
      <c r="J113" s="312"/>
      <c r="K113" s="312"/>
      <c r="L113" s="313"/>
      <c r="M113" s="55" t="s">
        <v>102</v>
      </c>
    </row>
    <row r="114" spans="2:13" s="4" customFormat="1" ht="22.15" customHeight="1" x14ac:dyDescent="0.35">
      <c r="B114" s="48"/>
      <c r="C114" s="311"/>
      <c r="D114" s="312"/>
      <c r="E114" s="312"/>
      <c r="F114" s="312"/>
      <c r="G114" s="312"/>
      <c r="H114" s="312"/>
      <c r="I114" s="312"/>
      <c r="J114" s="312"/>
      <c r="K114" s="312"/>
      <c r="L114" s="313"/>
      <c r="M114" s="55" t="s">
        <v>102</v>
      </c>
    </row>
    <row r="115" spans="2:13" s="4" customFormat="1" ht="22.15" customHeight="1" x14ac:dyDescent="0.35">
      <c r="B115" s="48"/>
      <c r="C115" s="311"/>
      <c r="D115" s="312"/>
      <c r="E115" s="312"/>
      <c r="F115" s="312"/>
      <c r="G115" s="312"/>
      <c r="H115" s="312"/>
      <c r="I115" s="312"/>
      <c r="J115" s="312"/>
      <c r="K115" s="312"/>
      <c r="L115" s="313"/>
      <c r="M115" s="55" t="s">
        <v>102</v>
      </c>
    </row>
    <row r="116" spans="2:13" s="4" customFormat="1" ht="22.15" customHeight="1" x14ac:dyDescent="0.35">
      <c r="B116" s="48"/>
      <c r="C116" s="311"/>
      <c r="D116" s="312"/>
      <c r="E116" s="312"/>
      <c r="F116" s="312"/>
      <c r="G116" s="312"/>
      <c r="H116" s="312"/>
      <c r="I116" s="312"/>
      <c r="J116" s="312"/>
      <c r="K116" s="312"/>
      <c r="L116" s="313"/>
      <c r="M116" s="55" t="s">
        <v>102</v>
      </c>
    </row>
    <row r="117" spans="2:13" s="4" customFormat="1" ht="22.15" customHeight="1" x14ac:dyDescent="0.35">
      <c r="B117" s="48"/>
      <c r="C117" s="311"/>
      <c r="D117" s="312"/>
      <c r="E117" s="312"/>
      <c r="F117" s="312"/>
      <c r="G117" s="312"/>
      <c r="H117" s="312"/>
      <c r="I117" s="312"/>
      <c r="J117" s="312"/>
      <c r="K117" s="312"/>
      <c r="L117" s="313"/>
      <c r="M117" s="55" t="s">
        <v>102</v>
      </c>
    </row>
    <row r="118" spans="2:13" s="4" customFormat="1" ht="24" customHeight="1" x14ac:dyDescent="0.35">
      <c r="B118" s="48"/>
      <c r="C118" s="314"/>
      <c r="D118" s="315"/>
      <c r="E118" s="315"/>
      <c r="F118" s="315"/>
      <c r="G118" s="315"/>
      <c r="H118" s="315"/>
      <c r="I118" s="315"/>
      <c r="J118" s="315"/>
      <c r="K118" s="315"/>
      <c r="L118" s="316"/>
      <c r="M118" s="55" t="s">
        <v>102</v>
      </c>
    </row>
    <row r="119" spans="2:13" ht="21.65" customHeight="1" x14ac:dyDescent="0.35">
      <c r="B119" s="49"/>
      <c r="C119" s="50"/>
      <c r="D119" s="50"/>
      <c r="E119" s="50"/>
      <c r="F119" s="50"/>
      <c r="G119" s="50"/>
      <c r="H119" s="50"/>
      <c r="I119" s="50"/>
      <c r="J119" s="50"/>
      <c r="K119" s="50"/>
      <c r="L119" s="50"/>
      <c r="M119" s="51"/>
    </row>
    <row r="120" spans="2:13" x14ac:dyDescent="0.35"/>
    <row r="121" spans="2:13" x14ac:dyDescent="0.35"/>
    <row r="122" spans="2:13" x14ac:dyDescent="0.35"/>
    <row r="123" spans="2:13" x14ac:dyDescent="0.35"/>
    <row r="124" spans="2:13" x14ac:dyDescent="0.35"/>
    <row r="125" spans="2:13" x14ac:dyDescent="0.35"/>
    <row r="126" spans="2:13" x14ac:dyDescent="0.35"/>
    <row r="127" spans="2:13" x14ac:dyDescent="0.35"/>
    <row r="128" spans="2:13"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sheetData>
  <sheetProtection algorithmName="SHA-512" hashValue="Bvae2MOxtN8X8t7pOdHgoNR0hmswgXpTOCOwoABjZZR72c0mW9EeSB5PkyOzeDfL4TIzx8Qj8kASn2t2nj0Pmw==" saltValue="lhh57AdC0nmw6IcqtqIW2w==" spinCount="100000" sheet="1" formatRows="0" selectLockedCells="1"/>
  <mergeCells count="67">
    <mergeCell ref="C22:G22"/>
    <mergeCell ref="B3:M3"/>
    <mergeCell ref="B5:C5"/>
    <mergeCell ref="F5:H5"/>
    <mergeCell ref="L5:M5"/>
    <mergeCell ref="C9:G9"/>
    <mergeCell ref="C10:G10"/>
    <mergeCell ref="C11:G11"/>
    <mergeCell ref="D12:F12"/>
    <mergeCell ref="C16:G16"/>
    <mergeCell ref="C17:G17"/>
    <mergeCell ref="C18:G18"/>
    <mergeCell ref="C23:G23"/>
    <mergeCell ref="C24:G24"/>
    <mergeCell ref="C27:G27"/>
    <mergeCell ref="C28:G28"/>
    <mergeCell ref="C29:G29"/>
    <mergeCell ref="C111:L118"/>
    <mergeCell ref="C38:G38"/>
    <mergeCell ref="D39:F39"/>
    <mergeCell ref="C45:G45"/>
    <mergeCell ref="C51:G51"/>
    <mergeCell ref="C54:G54"/>
    <mergeCell ref="C55:G55"/>
    <mergeCell ref="C50:G50"/>
    <mergeCell ref="C101:G101"/>
    <mergeCell ref="C102:G102"/>
    <mergeCell ref="C103:G103"/>
    <mergeCell ref="C106:G106"/>
    <mergeCell ref="C89:G89"/>
    <mergeCell ref="C90:G90"/>
    <mergeCell ref="D91:F91"/>
    <mergeCell ref="B84:C84"/>
    <mergeCell ref="B31:M31"/>
    <mergeCell ref="C81:G81"/>
    <mergeCell ref="C82:G82"/>
    <mergeCell ref="B32:C32"/>
    <mergeCell ref="F32:H32"/>
    <mergeCell ref="C43:G43"/>
    <mergeCell ref="C44:G44"/>
    <mergeCell ref="C49:G49"/>
    <mergeCell ref="C36:G36"/>
    <mergeCell ref="C37:G37"/>
    <mergeCell ref="C107:G107"/>
    <mergeCell ref="C108:G108"/>
    <mergeCell ref="B58:C58"/>
    <mergeCell ref="F58:H58"/>
    <mergeCell ref="L58:M58"/>
    <mergeCell ref="C62:G62"/>
    <mergeCell ref="C63:G63"/>
    <mergeCell ref="C64:G64"/>
    <mergeCell ref="D65:F65"/>
    <mergeCell ref="C69:G69"/>
    <mergeCell ref="C70:G70"/>
    <mergeCell ref="C71:G71"/>
    <mergeCell ref="C75:G75"/>
    <mergeCell ref="C76:G76"/>
    <mergeCell ref="C77:G77"/>
    <mergeCell ref="C80:G80"/>
    <mergeCell ref="C97:G97"/>
    <mergeCell ref="C95:G95"/>
    <mergeCell ref="C96:G96"/>
    <mergeCell ref="C56:G56"/>
    <mergeCell ref="L32:M32"/>
    <mergeCell ref="F84:H84"/>
    <mergeCell ref="L84:M84"/>
    <mergeCell ref="C88:G88"/>
  </mergeCells>
  <dataValidations count="9">
    <dataValidation type="date" operator="greaterThan" allowBlank="1" showInputMessage="1" showErrorMessage="1" errorTitle="Invalid Date..." error="Please enter a valid date into this cell." sqref="K5 K32 K84 K58" xr:uid="{4C436273-E515-4F99-811C-03CA4149E2DC}">
      <formula1>1</formula1>
    </dataValidation>
    <dataValidation allowBlank="1" showErrorMessage="1" errorTitle="Too Many Characters" error="You have entered too many characters in this text field.  The maximum number of characters allowed is 186.  Please re-enter." sqref="C111:L118" xr:uid="{06207F43-5F63-4E9E-85EB-6C9E42E59BE5}"/>
    <dataValidation type="custom" allowBlank="1" showErrorMessage="1" errorTitle="Non-Numeric Entry" error="You have entered a non-numeric value in the current cell.  This is not allowed.  Please enter a number or leave the cell blank to continue." sqref="H9:H12 K9:K12 H16:H18 K16:K18 H36:H39 K36:K39 H43:H45 K43:K45 H88:H91 K88:K91 H95:H97 K95:K97 H62:H65 K62:K65 H69:H71 K69:K71" xr:uid="{FC8F1734-4B0A-4EB2-847E-9F04F6E6D5D3}">
      <formula1>IF(ISNUMBER(H9),TRUE,FALSE)</formula1>
    </dataValidation>
    <dataValidation allowBlank="1" sqref="K14:K15 H14:H15 H21 K21 H26 K26 K93:K94 H100 K100 H105 K105 H41:H42 H48 K48 H53 K53 H93:H94 K67:K68 H74 K74 H79 K79 H67:H68 K41:K42" xr:uid="{ECAEC6DF-65B8-4490-AE4E-BEAADC865AA6}"/>
    <dataValidation allowBlank="1" errorTitle="Non-Numeric Entry" error="You have entered a non-numeric value in the current cell.  This is not allowed.  Please enter a number or leave the cell blank to continue." sqref="K13 H13 K19 H19 K22:K24 H22:H24 H27:H29 K27:K29 K101:K103 H101:H103 H106:H108 K106:K108 K40 H40 K46 H46 K49:K51 H49:H51 H54:H56 K54:K56 K92 H92 K98 H98 K75:K77 H75:H77 H80:H82 K80:K82 K66 H66 K72 H72" xr:uid="{80B548AD-C14E-4D98-930E-3BB392E95C03}"/>
    <dataValidation allowBlank="1" errorTitle="Too Many Characters..." error="You have entered too many characters in this text field.  The maximum number of characters allowed is 50.  Please re-enter." sqref="D13:F13 G12:G13 D19:G19 D40:F40 G39:G40 D46:G46 D92:F92 G91:G92 D98:G98 D66:F66 G65:G66 D72:G72" xr:uid="{F23379AF-8A1C-4E3C-A492-23683E3BAB22}"/>
    <dataValidation type="textLength" allowBlank="1" showInputMessage="1" showErrorMessage="1" errorTitle="Too Many Characters..." error="You have entered too many characters in this text field.  The maximum number of characters allowed is 50.  Please re-enter." sqref="D12:F12 D5:F5 D39:F39 D32:F32 D91:F91 D84:F84 D65:F65 D58:F58" xr:uid="{C546D975-1949-4EFA-B7BB-68029EC55682}">
      <formula1>0</formula1>
      <formula2>50</formula2>
    </dataValidation>
    <dataValidation type="list" allowBlank="1" showInputMessage="1" showErrorMessage="1" sqref="H8 K8 H35 K35 H87 K87 H61 K61" xr:uid="{27A7C295-06A5-4408-8B15-FE576D5EE874}">
      <formula1>LKP_YEAR</formula1>
    </dataValidation>
    <dataValidation type="whole" allowBlank="1" showInputMessage="1" showErrorMessage="1" errorTitle="Invalid Year..." error="Please enter a four digit year from 2022 to 2025." sqref="H7 K7 H34 K34 H60 K60 H86 K86" xr:uid="{47E9C8BF-C153-4AF3-9684-F22D585CFF94}">
      <formula1>MIN(LKP_YEAR_LIQUIDITY)</formula1>
      <formula2>MAX(LKP_YEAR_LIQUIDITY)</formula2>
    </dataValidation>
  </dataValidations>
  <pageMargins left="0.7" right="0.7" top="0.75" bottom="0.75" header="0.3" footer="0.3"/>
  <pageSetup paperSize="5" scale="55" fitToHeight="0" orientation="portrait" r:id="rId1"/>
  <headerFooter>
    <oddFooter>&amp;CPage &amp;P of &amp;N</oddFooter>
  </headerFooter>
  <rowBreaks count="1" manualBreakCount="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AB6D9-C00E-4167-B3A6-DF3D32A1052E}">
  <sheetPr codeName="Sheet7">
    <outlinePr summaryBelow="0"/>
    <pageSetUpPr fitToPage="1"/>
  </sheetPr>
  <dimension ref="B1:U496"/>
  <sheetViews>
    <sheetView showGridLines="0" zoomScaleNormal="100" workbookViewId="0">
      <pane ySplit="1" topLeftCell="A3" activePane="bottomLeft" state="frozen"/>
      <selection pane="bottomLeft" activeCell="D5" sqref="D5:F5"/>
    </sheetView>
  </sheetViews>
  <sheetFormatPr defaultColWidth="9.1796875" defaultRowHeight="14.5" zeroHeight="1" x14ac:dyDescent="0.35"/>
  <cols>
    <col min="1" max="2" width="2.26953125" customWidth="1"/>
    <col min="3" max="3" width="17.54296875" customWidth="1"/>
    <col min="4" max="4" width="7.7265625" customWidth="1"/>
    <col min="5" max="5" width="43.7265625" customWidth="1"/>
    <col min="6" max="7" width="8.26953125" customWidth="1"/>
    <col min="8" max="8" width="3.453125" customWidth="1"/>
    <col min="9" max="10" width="9.7265625" customWidth="1"/>
    <col min="11" max="11" width="2.7265625" customWidth="1"/>
    <col min="12" max="13" width="9.7265625" customWidth="1"/>
    <col min="14" max="14" width="2.7265625" customWidth="1"/>
    <col min="15" max="16" width="9.7265625" customWidth="1"/>
    <col min="17" max="17" width="1.7265625" customWidth="1"/>
    <col min="18" max="18" width="2.7265625" customWidth="1"/>
    <col min="19" max="19" width="54.1796875" bestFit="1" customWidth="1"/>
    <col min="20" max="20" width="11.54296875" hidden="1" customWidth="1"/>
    <col min="21" max="21" width="47.453125" hidden="1" customWidth="1"/>
  </cols>
  <sheetData>
    <row r="1" spans="2:21" s="1" customFormat="1" ht="40.15" customHeight="1" thickBot="1" x14ac:dyDescent="0.85">
      <c r="B1" s="151" t="s">
        <v>128</v>
      </c>
      <c r="C1" s="152"/>
      <c r="D1" s="152"/>
      <c r="E1" s="153"/>
      <c r="F1" s="153"/>
      <c r="G1" s="153"/>
      <c r="H1" s="154"/>
      <c r="I1" s="154"/>
      <c r="J1" s="154"/>
      <c r="K1" s="153"/>
      <c r="L1" s="153"/>
      <c r="M1" s="153"/>
      <c r="N1" s="153"/>
      <c r="O1" s="153"/>
      <c r="P1" s="153"/>
      <c r="Q1" s="153"/>
      <c r="T1" s="199" t="s">
        <v>129</v>
      </c>
    </row>
    <row r="2" spans="2:21" ht="4.1500000000000004" hidden="1" customHeight="1" thickTop="1" x14ac:dyDescent="0.35"/>
    <row r="3" spans="2:21" ht="138.75" customHeight="1" thickTop="1" x14ac:dyDescent="0.35">
      <c r="B3" s="348" t="s">
        <v>130</v>
      </c>
      <c r="C3" s="349"/>
      <c r="D3" s="349"/>
      <c r="E3" s="349"/>
      <c r="F3" s="349"/>
      <c r="G3" s="349"/>
      <c r="H3" s="349"/>
      <c r="I3" s="349"/>
      <c r="J3" s="349"/>
      <c r="K3" s="349"/>
      <c r="L3" s="349"/>
      <c r="M3" s="349"/>
      <c r="N3" s="349"/>
      <c r="O3" s="349"/>
      <c r="P3" s="349"/>
      <c r="Q3" s="349"/>
    </row>
    <row r="4" spans="2:21" ht="1.1499999999999999" customHeight="1" thickBot="1" x14ac:dyDescent="0.4">
      <c r="B4" t="s">
        <v>131</v>
      </c>
    </row>
    <row r="5" spans="2:21" s="2" customFormat="1" ht="21" customHeight="1" thickTop="1" thickBot="1" x14ac:dyDescent="0.4">
      <c r="B5" s="155"/>
      <c r="C5" s="156" t="s">
        <v>105</v>
      </c>
      <c r="D5" s="329"/>
      <c r="E5" s="329"/>
      <c r="F5" s="329"/>
      <c r="G5" s="330" t="s">
        <v>107</v>
      </c>
      <c r="H5" s="330"/>
      <c r="I5" s="335"/>
      <c r="J5" s="336"/>
      <c r="K5" s="157"/>
      <c r="L5" s="197" t="s">
        <v>132</v>
      </c>
      <c r="M5" s="197"/>
      <c r="N5" s="197"/>
      <c r="O5" s="335"/>
      <c r="P5" s="336"/>
      <c r="Q5" s="158"/>
      <c r="S5" s="198" t="str">
        <f>IF(AND(ISBLANK(O5),(O7=YEAR_3)),ErrMsg_EnterAnnDate,"")</f>
        <v/>
      </c>
      <c r="T5" s="2" t="b">
        <f>O7=YEAR_3</f>
        <v>0</v>
      </c>
      <c r="U5" s="2" t="s">
        <v>133</v>
      </c>
    </row>
    <row r="6" spans="2:21" s="2" customFormat="1" ht="21" customHeight="1" thickTop="1" thickBot="1" x14ac:dyDescent="0.4">
      <c r="B6" s="155"/>
      <c r="C6" s="159" t="s">
        <v>106</v>
      </c>
      <c r="D6" s="329"/>
      <c r="E6" s="329"/>
      <c r="F6" s="329"/>
      <c r="G6" s="330"/>
      <c r="H6" s="330"/>
      <c r="I6" s="330"/>
      <c r="J6" s="330"/>
      <c r="K6" s="157"/>
      <c r="L6" s="197"/>
      <c r="M6" s="197"/>
      <c r="N6" s="197"/>
      <c r="O6" s="331"/>
      <c r="P6" s="332"/>
      <c r="Q6" s="158"/>
      <c r="T6" s="201">
        <f>(
MONTH(O5)-1) +
ROUND((
(DAY(O5))/
(DAY(EOMONTH(O5,0)))
),2)</f>
        <v>0</v>
      </c>
      <c r="U6" s="2" t="s">
        <v>134</v>
      </c>
    </row>
    <row r="7" spans="2:21" s="2" customFormat="1" ht="24" customHeight="1" thickTop="1" thickBot="1" x14ac:dyDescent="0.4">
      <c r="C7" s="160"/>
      <c r="D7" s="161"/>
      <c r="E7" s="161"/>
      <c r="F7" s="346" t="s">
        <v>135</v>
      </c>
      <c r="G7" s="346"/>
      <c r="H7" s="16"/>
      <c r="I7" s="347"/>
      <c r="J7" s="347"/>
      <c r="K7" s="16"/>
      <c r="L7" s="347"/>
      <c r="M7" s="347"/>
      <c r="N7" s="16"/>
      <c r="O7" s="347"/>
      <c r="P7" s="347"/>
      <c r="Q7" s="54"/>
      <c r="S7" s="198" t="str">
        <f>IF(OR(ISBLANK(I7),ISBLANK(L7)),ErrMsg_InputTwoYears,"")</f>
        <v>The first two columns must contain a year</v>
      </c>
    </row>
    <row r="8" spans="2:21" s="2" customFormat="1" ht="24" customHeight="1" thickTop="1" thickBot="1" x14ac:dyDescent="0.4">
      <c r="C8" s="160" t="s">
        <v>136</v>
      </c>
      <c r="D8" s="161"/>
      <c r="E8" s="161"/>
      <c r="F8" s="161"/>
      <c r="G8" s="161"/>
      <c r="H8" s="16"/>
      <c r="I8" s="327"/>
      <c r="J8" s="327"/>
      <c r="K8" s="16"/>
      <c r="L8" s="327"/>
      <c r="M8" s="327"/>
      <c r="N8" s="16"/>
      <c r="O8" s="327"/>
      <c r="P8" s="327"/>
      <c r="T8" s="202">
        <f>IFERROR(IF(T5,O8*(12/T6),O8),0)</f>
        <v>0</v>
      </c>
      <c r="U8" s="2" t="s">
        <v>137</v>
      </c>
    </row>
    <row r="9" spans="2:21" s="2" customFormat="1" ht="24" customHeight="1" thickTop="1" thickBot="1" x14ac:dyDescent="0.4">
      <c r="C9" s="160" t="s">
        <v>138</v>
      </c>
      <c r="D9" s="161"/>
      <c r="E9" s="161"/>
      <c r="F9" s="161"/>
      <c r="G9" s="161"/>
      <c r="H9" s="16"/>
      <c r="I9" s="327"/>
      <c r="J9" s="327"/>
      <c r="K9" s="16"/>
      <c r="L9" s="327"/>
      <c r="M9" s="327"/>
      <c r="N9" s="16"/>
      <c r="O9" s="327"/>
      <c r="P9" s="327"/>
      <c r="T9" s="202">
        <f>IFERROR(IF(T5,O9*(12/T6),O9),0)</f>
        <v>0</v>
      </c>
      <c r="U9" s="2" t="s">
        <v>137</v>
      </c>
    </row>
    <row r="10" spans="2:21" s="2" customFormat="1" ht="24" customHeight="1" thickTop="1" thickBot="1" x14ac:dyDescent="0.4">
      <c r="C10" s="160" t="s">
        <v>139</v>
      </c>
      <c r="D10" s="161"/>
      <c r="E10" s="161"/>
      <c r="F10" s="161"/>
      <c r="G10" s="161"/>
      <c r="H10" s="16"/>
      <c r="I10" s="327"/>
      <c r="J10" s="327"/>
      <c r="K10" s="16"/>
      <c r="L10" s="327"/>
      <c r="M10" s="327"/>
      <c r="N10" s="16"/>
      <c r="O10" s="327"/>
      <c r="P10" s="327"/>
      <c r="T10" s="202">
        <f>IFERROR(IF(T5,O10*(12/T6),O10),0)</f>
        <v>0</v>
      </c>
      <c r="U10" s="2" t="s">
        <v>137</v>
      </c>
    </row>
    <row r="11" spans="2:21" s="2" customFormat="1" ht="24" customHeight="1" thickTop="1" x14ac:dyDescent="0.35">
      <c r="C11" s="160" t="s">
        <v>140</v>
      </c>
      <c r="D11" s="161"/>
      <c r="E11" s="161"/>
      <c r="F11" s="161"/>
      <c r="G11" s="161"/>
      <c r="H11" s="16"/>
      <c r="I11" s="328"/>
      <c r="J11" s="328"/>
      <c r="K11" s="16"/>
      <c r="L11" s="328"/>
      <c r="M11" s="328"/>
      <c r="N11" s="16"/>
      <c r="O11" s="328"/>
      <c r="P11" s="328"/>
      <c r="T11" s="202">
        <f>IFERROR(IF(T5,O11*(12/T6),O11),0)</f>
        <v>0</v>
      </c>
      <c r="U11" s="2" t="s">
        <v>137</v>
      </c>
    </row>
    <row r="12" spans="2:21" s="2" customFormat="1" ht="17.5" customHeight="1" x14ac:dyDescent="0.35">
      <c r="C12" s="160" t="s">
        <v>141</v>
      </c>
      <c r="D12" s="161"/>
      <c r="E12" s="161"/>
      <c r="F12" s="161"/>
      <c r="G12" s="161"/>
      <c r="H12" s="16"/>
      <c r="I12" s="16"/>
      <c r="J12" s="16"/>
      <c r="K12" s="16"/>
      <c r="L12" s="16"/>
      <c r="M12" s="16"/>
      <c r="N12" s="16"/>
      <c r="O12" s="16"/>
    </row>
    <row r="13" spans="2:21" s="2" customFormat="1" ht="17.5" customHeight="1" x14ac:dyDescent="0.35">
      <c r="C13" s="160" t="s">
        <v>142</v>
      </c>
      <c r="D13" s="161"/>
      <c r="E13" s="161"/>
      <c r="F13" s="161"/>
      <c r="G13" s="161"/>
      <c r="H13" s="16"/>
      <c r="I13" s="16"/>
      <c r="J13" s="16"/>
      <c r="K13" s="16"/>
      <c r="L13" s="16"/>
      <c r="M13" s="16"/>
      <c r="N13" s="16"/>
      <c r="O13" s="16"/>
      <c r="T13" s="200"/>
    </row>
    <row r="14" spans="2:21" s="2" customFormat="1" ht="24" customHeight="1" x14ac:dyDescent="0.35">
      <c r="C14" s="160"/>
      <c r="D14" s="161"/>
      <c r="E14" s="161"/>
      <c r="F14" s="161"/>
      <c r="G14" s="161"/>
      <c r="H14" s="16"/>
      <c r="I14" s="16"/>
      <c r="J14" s="16"/>
      <c r="K14" s="16"/>
      <c r="L14" s="16"/>
      <c r="M14" s="16"/>
      <c r="N14" s="16"/>
      <c r="O14" s="16"/>
    </row>
    <row r="15" spans="2:21" s="2" customFormat="1" ht="24" customHeight="1" x14ac:dyDescent="0.35">
      <c r="C15" s="160" t="s">
        <v>143</v>
      </c>
      <c r="D15" s="161"/>
      <c r="E15" s="161"/>
      <c r="F15" s="161"/>
      <c r="G15" s="161"/>
      <c r="H15" s="16"/>
      <c r="I15" s="326"/>
      <c r="J15" s="326"/>
      <c r="K15" s="162"/>
      <c r="L15" s="326"/>
      <c r="M15" s="326"/>
      <c r="N15" s="162"/>
      <c r="O15" s="326"/>
      <c r="P15" s="326"/>
      <c r="Q15" s="240"/>
      <c r="T15" s="202">
        <f>IFERROR(IF(T5,O15*(12/T6),O15),0)</f>
        <v>0</v>
      </c>
      <c r="U15" s="2" t="s">
        <v>137</v>
      </c>
    </row>
    <row r="16" spans="2:21" s="2" customFormat="1" ht="18.649999999999999" customHeight="1" x14ac:dyDescent="0.35">
      <c r="C16" s="160" t="s">
        <v>144</v>
      </c>
      <c r="D16" s="161"/>
      <c r="E16" s="161"/>
      <c r="F16" s="161"/>
      <c r="G16" s="161"/>
      <c r="H16" s="16"/>
      <c r="I16" s="240"/>
      <c r="J16" s="16"/>
      <c r="K16" s="16"/>
      <c r="L16" s="240"/>
      <c r="M16" s="16"/>
      <c r="N16" s="16"/>
      <c r="O16" s="240"/>
    </row>
    <row r="17" spans="2:17" s="2" customFormat="1" ht="18.649999999999999" customHeight="1" x14ac:dyDescent="0.35">
      <c r="C17" s="160" t="s">
        <v>145</v>
      </c>
      <c r="D17" s="161"/>
      <c r="E17" s="161"/>
      <c r="F17" s="161"/>
      <c r="G17" s="161"/>
      <c r="H17" s="16"/>
      <c r="I17" s="16"/>
      <c r="J17" s="16"/>
      <c r="K17" s="16"/>
      <c r="L17" s="16"/>
      <c r="M17" s="16"/>
      <c r="N17" s="16"/>
      <c r="O17" s="16"/>
    </row>
    <row r="18" spans="2:17" s="2" customFormat="1" ht="18.649999999999999" customHeight="1" x14ac:dyDescent="0.35">
      <c r="C18" s="160" t="s">
        <v>146</v>
      </c>
      <c r="D18" s="161"/>
      <c r="E18" s="161"/>
      <c r="F18" s="161"/>
      <c r="G18" s="161"/>
      <c r="H18" s="16"/>
      <c r="I18" s="16"/>
      <c r="J18" s="16"/>
      <c r="K18" s="16"/>
      <c r="L18" s="16"/>
      <c r="M18" s="16"/>
      <c r="N18" s="16"/>
      <c r="O18" s="16"/>
    </row>
    <row r="19" spans="2:17" s="2" customFormat="1" ht="18.649999999999999" customHeight="1" thickBot="1" x14ac:dyDescent="0.4">
      <c r="C19" s="160"/>
      <c r="D19" s="161"/>
      <c r="E19" s="161"/>
      <c r="F19" s="161"/>
      <c r="G19" s="161"/>
      <c r="H19" s="16"/>
      <c r="I19" s="16"/>
      <c r="J19" s="16"/>
      <c r="K19" s="16"/>
      <c r="L19" s="16"/>
      <c r="M19" s="16"/>
      <c r="N19" s="16"/>
      <c r="O19" s="16"/>
    </row>
    <row r="20" spans="2:17" s="2" customFormat="1" ht="33" customHeight="1" thickTop="1" x14ac:dyDescent="0.35">
      <c r="B20" s="163"/>
      <c r="C20" s="164" t="s">
        <v>147</v>
      </c>
      <c r="D20" s="165"/>
      <c r="E20" s="239">
        <f>I8</f>
        <v>0</v>
      </c>
      <c r="F20" s="165"/>
      <c r="G20" s="166"/>
      <c r="H20" s="166"/>
      <c r="I20" s="320">
        <f>L8</f>
        <v>0</v>
      </c>
      <c r="J20" s="320"/>
      <c r="K20" s="166"/>
      <c r="L20" s="166"/>
      <c r="M20" s="321">
        <f>T8</f>
        <v>0</v>
      </c>
      <c r="N20" s="321"/>
      <c r="O20" s="321"/>
      <c r="P20" s="167"/>
      <c r="Q20" s="168"/>
    </row>
    <row r="21" spans="2:17" s="2" customFormat="1" ht="33" customHeight="1" thickBot="1" x14ac:dyDescent="0.4">
      <c r="B21" s="169"/>
      <c r="C21" s="170"/>
      <c r="D21" s="171"/>
      <c r="E21" s="170" t="s">
        <v>148</v>
      </c>
      <c r="F21" s="323" t="str">
        <f>IFERROR(((I20-E20)/ABS(E20)),"-")</f>
        <v>-</v>
      </c>
      <c r="G21" s="323"/>
      <c r="H21" s="172"/>
      <c r="I21" s="172"/>
      <c r="J21" s="172"/>
      <c r="K21" s="323" t="str">
        <f>IFERROR(((M20-I20)/ABS(I20)),"-")</f>
        <v>-</v>
      </c>
      <c r="L21" s="323"/>
      <c r="M21" s="323"/>
      <c r="N21" s="172"/>
      <c r="O21" s="172"/>
      <c r="P21" s="173"/>
      <c r="Q21" s="174"/>
    </row>
    <row r="22" spans="2:17" s="2" customFormat="1" ht="33" customHeight="1" thickTop="1" x14ac:dyDescent="0.35">
      <c r="B22" s="163"/>
      <c r="C22" s="164" t="s">
        <v>149</v>
      </c>
      <c r="D22" s="165"/>
      <c r="E22" s="239">
        <f>I8-I9</f>
        <v>0</v>
      </c>
      <c r="F22" s="165"/>
      <c r="G22" s="166"/>
      <c r="H22" s="166"/>
      <c r="I22" s="320">
        <f>L8-L9</f>
        <v>0</v>
      </c>
      <c r="J22" s="320"/>
      <c r="K22" s="166"/>
      <c r="L22" s="166"/>
      <c r="M22" s="321">
        <f>T8-T9</f>
        <v>0</v>
      </c>
      <c r="N22" s="321"/>
      <c r="O22" s="321"/>
      <c r="P22" s="167"/>
      <c r="Q22" s="168"/>
    </row>
    <row r="23" spans="2:17" s="2" customFormat="1" ht="33" customHeight="1" x14ac:dyDescent="0.35">
      <c r="B23" s="175"/>
      <c r="C23" s="160" t="s">
        <v>150</v>
      </c>
      <c r="D23" s="161"/>
      <c r="E23" s="160"/>
      <c r="F23" s="160"/>
      <c r="G23" s="16"/>
      <c r="H23" s="16"/>
      <c r="I23" s="16"/>
      <c r="J23" s="16"/>
      <c r="K23" s="16"/>
      <c r="L23" s="16"/>
      <c r="M23" s="16"/>
      <c r="N23" s="16"/>
      <c r="O23" s="16"/>
      <c r="Q23" s="176"/>
    </row>
    <row r="24" spans="2:17" s="2" customFormat="1" ht="33" customHeight="1" thickBot="1" x14ac:dyDescent="0.4">
      <c r="B24" s="169"/>
      <c r="C24" s="170"/>
      <c r="D24" s="171"/>
      <c r="E24" s="170" t="s">
        <v>148</v>
      </c>
      <c r="F24" s="323" t="str">
        <f>IFERROR(((I22-E22)/ABS(E22)),"-")</f>
        <v>-</v>
      </c>
      <c r="G24" s="323"/>
      <c r="H24" s="172"/>
      <c r="I24" s="172"/>
      <c r="J24" s="172"/>
      <c r="K24" s="323" t="str">
        <f>IFERROR(((M22-I22)/ABS(I22)),"-")</f>
        <v>-</v>
      </c>
      <c r="L24" s="323"/>
      <c r="M24" s="323"/>
      <c r="N24" s="172"/>
      <c r="O24" s="172"/>
      <c r="P24" s="173"/>
      <c r="Q24" s="174"/>
    </row>
    <row r="25" spans="2:17" s="2" customFormat="1" ht="33" customHeight="1" thickTop="1" x14ac:dyDescent="0.35">
      <c r="B25" s="163"/>
      <c r="C25" s="164" t="s">
        <v>151</v>
      </c>
      <c r="D25" s="165"/>
      <c r="E25" s="239">
        <f>I10</f>
        <v>0</v>
      </c>
      <c r="F25" s="165"/>
      <c r="G25" s="166"/>
      <c r="H25" s="166"/>
      <c r="I25" s="320">
        <f>L10</f>
        <v>0</v>
      </c>
      <c r="J25" s="320"/>
      <c r="K25" s="166"/>
      <c r="L25" s="166"/>
      <c r="M25" s="321">
        <f>T10</f>
        <v>0</v>
      </c>
      <c r="N25" s="321"/>
      <c r="O25" s="321"/>
      <c r="P25" s="167"/>
      <c r="Q25" s="168"/>
    </row>
    <row r="26" spans="2:17" s="2" customFormat="1" ht="33" customHeight="1" thickBot="1" x14ac:dyDescent="0.4">
      <c r="B26" s="169"/>
      <c r="C26" s="170"/>
      <c r="D26" s="171"/>
      <c r="E26" s="170" t="s">
        <v>148</v>
      </c>
      <c r="F26" s="323" t="str">
        <f>IFERROR(((I25-E25)/ABS(E25)),"-")</f>
        <v>-</v>
      </c>
      <c r="G26" s="323"/>
      <c r="H26" s="172"/>
      <c r="I26" s="172"/>
      <c r="J26" s="172"/>
      <c r="K26" s="323" t="str">
        <f>IFERROR(((M25-I25)/ABS(I25)),"-")</f>
        <v>-</v>
      </c>
      <c r="L26" s="323"/>
      <c r="M26" s="323"/>
      <c r="N26" s="172"/>
      <c r="O26" s="172"/>
      <c r="P26" s="173"/>
      <c r="Q26" s="174"/>
    </row>
    <row r="27" spans="2:17" s="2" customFormat="1" ht="33" customHeight="1" thickTop="1" x14ac:dyDescent="0.35">
      <c r="B27" s="163"/>
      <c r="C27" s="164" t="s">
        <v>152</v>
      </c>
      <c r="D27" s="165"/>
      <c r="E27" s="239">
        <f>I10+I11</f>
        <v>0</v>
      </c>
      <c r="F27" s="324" t="str">
        <f>IFERROR(TEXT((E27/E22),"+0%;-0%")&amp;" *","n/a*")</f>
        <v>n/a*</v>
      </c>
      <c r="G27" s="324"/>
      <c r="H27" s="166"/>
      <c r="I27" s="320">
        <f>L10+L11</f>
        <v>0</v>
      </c>
      <c r="J27" s="320"/>
      <c r="K27" s="324" t="str">
        <f>IFERROR(TEXT((I27/I22),"+0%;-0%")&amp;" *","n/a*")</f>
        <v>n/a*</v>
      </c>
      <c r="L27" s="324"/>
      <c r="M27" s="321">
        <f>T10+T11</f>
        <v>0</v>
      </c>
      <c r="N27" s="321"/>
      <c r="O27" s="321"/>
      <c r="P27" s="324" t="str">
        <f>IFERROR(TEXT((M27/M22),"+0%;-0%")&amp;" *","n/a*")</f>
        <v>n/a*</v>
      </c>
      <c r="Q27" s="325"/>
    </row>
    <row r="28" spans="2:17" s="2" customFormat="1" ht="33" customHeight="1" x14ac:dyDescent="0.35">
      <c r="B28" s="175"/>
      <c r="C28" s="160" t="s">
        <v>153</v>
      </c>
      <c r="D28" s="161"/>
      <c r="E28" s="160"/>
      <c r="F28" s="160"/>
      <c r="G28" s="16"/>
      <c r="H28" s="16"/>
      <c r="I28" s="16"/>
      <c r="J28" s="16"/>
      <c r="K28" s="16"/>
      <c r="L28" s="16"/>
      <c r="M28" s="16"/>
      <c r="N28" s="16"/>
      <c r="O28" s="16"/>
      <c r="Q28" s="176"/>
    </row>
    <row r="29" spans="2:17" s="2" customFormat="1" ht="33" customHeight="1" thickBot="1" x14ac:dyDescent="0.4">
      <c r="B29" s="169"/>
      <c r="C29" s="170"/>
      <c r="D29" s="171"/>
      <c r="E29" s="170" t="s">
        <v>148</v>
      </c>
      <c r="F29" s="323" t="str">
        <f>IFERROR(((I27-E27)/ABS(E27)),"-")</f>
        <v>-</v>
      </c>
      <c r="G29" s="323"/>
      <c r="H29" s="172"/>
      <c r="I29" s="172"/>
      <c r="J29" s="172"/>
      <c r="K29" s="323" t="str">
        <f>IFERROR(((M27-I27)/ABS(I27)),"-")</f>
        <v>-</v>
      </c>
      <c r="L29" s="323"/>
      <c r="M29" s="323"/>
      <c r="N29" s="172"/>
      <c r="O29" s="172"/>
      <c r="P29" s="173"/>
      <c r="Q29" s="174"/>
    </row>
    <row r="30" spans="2:17" s="2" customFormat="1" ht="33" customHeight="1" thickTop="1" x14ac:dyDescent="0.35">
      <c r="B30" s="163"/>
      <c r="C30" s="164" t="s">
        <v>154</v>
      </c>
      <c r="D30" s="165"/>
      <c r="E30" s="239">
        <f>I8-I9-I10</f>
        <v>0</v>
      </c>
      <c r="F30" s="165"/>
      <c r="G30" s="166"/>
      <c r="H30" s="166"/>
      <c r="I30" s="320">
        <f>L8-L9-L10</f>
        <v>0</v>
      </c>
      <c r="J30" s="320"/>
      <c r="K30" s="166"/>
      <c r="L30" s="166"/>
      <c r="M30" s="321">
        <f>T8-T9-T10</f>
        <v>0</v>
      </c>
      <c r="N30" s="321"/>
      <c r="O30" s="321"/>
      <c r="P30" s="167"/>
      <c r="Q30" s="168"/>
    </row>
    <row r="31" spans="2:17" s="2" customFormat="1" ht="33" customHeight="1" x14ac:dyDescent="0.35">
      <c r="B31" s="175"/>
      <c r="C31" s="160" t="s">
        <v>155</v>
      </c>
      <c r="D31" s="161"/>
      <c r="E31" s="160"/>
      <c r="F31" s="160"/>
      <c r="G31" s="16"/>
      <c r="H31" s="16"/>
      <c r="I31" s="16"/>
      <c r="J31" s="16"/>
      <c r="K31" s="16"/>
      <c r="L31" s="16"/>
      <c r="M31" s="16"/>
      <c r="N31" s="16"/>
      <c r="O31" s="16"/>
      <c r="Q31" s="176"/>
    </row>
    <row r="32" spans="2:17" s="2" customFormat="1" ht="33" customHeight="1" thickBot="1" x14ac:dyDescent="0.4">
      <c r="B32" s="169"/>
      <c r="C32" s="170"/>
      <c r="D32" s="171"/>
      <c r="E32" s="170" t="s">
        <v>148</v>
      </c>
      <c r="F32" s="323" t="str">
        <f>IFERROR(((I30-E30)/ABS(E30)),"-")</f>
        <v>-</v>
      </c>
      <c r="G32" s="323"/>
      <c r="H32" s="172"/>
      <c r="I32" s="172"/>
      <c r="J32" s="172"/>
      <c r="K32" s="323" t="str">
        <f>IFERROR(((M30-I30)/ABS(I30)),"-")</f>
        <v>-</v>
      </c>
      <c r="L32" s="323"/>
      <c r="M32" s="323"/>
      <c r="N32" s="172"/>
      <c r="O32" s="172"/>
      <c r="P32" s="173"/>
      <c r="Q32" s="174"/>
    </row>
    <row r="33" spans="2:21" s="2" customFormat="1" ht="33" customHeight="1" thickTop="1" x14ac:dyDescent="0.35">
      <c r="B33" s="163"/>
      <c r="C33" s="164" t="s">
        <v>143</v>
      </c>
      <c r="D33" s="165"/>
      <c r="E33" s="239">
        <f>I15</f>
        <v>0</v>
      </c>
      <c r="F33" s="319" t="str">
        <f>IFERROR(TEXT((E33/E22),"+0%;-0%")&amp;" **","n/a**")</f>
        <v>n/a**</v>
      </c>
      <c r="G33" s="319"/>
      <c r="H33" s="166"/>
      <c r="I33" s="320">
        <f>L15</f>
        <v>0</v>
      </c>
      <c r="J33" s="320"/>
      <c r="K33" s="319" t="str">
        <f>IFERROR(TEXT((I33/I22),"+0%;-0%")&amp;" **","n/a**")</f>
        <v>n/a**</v>
      </c>
      <c r="L33" s="319"/>
      <c r="M33" s="321">
        <f>T15</f>
        <v>0</v>
      </c>
      <c r="N33" s="321"/>
      <c r="O33" s="321"/>
      <c r="P33" s="319" t="str">
        <f>IFERROR(TEXT((M33/M22),"+0%;-0%")&amp;" **","n/a**")</f>
        <v>n/a**</v>
      </c>
      <c r="Q33" s="322"/>
      <c r="S33" s="238"/>
    </row>
    <row r="34" spans="2:21" s="2" customFormat="1" ht="33" customHeight="1" thickBot="1" x14ac:dyDescent="0.4">
      <c r="B34" s="169"/>
      <c r="C34" s="170"/>
      <c r="D34" s="171"/>
      <c r="E34" s="170" t="s">
        <v>148</v>
      </c>
      <c r="F34" s="323" t="str">
        <f>IFERROR(((I33-E33)/ABS(E33)),"-")</f>
        <v>-</v>
      </c>
      <c r="G34" s="323"/>
      <c r="H34" s="172"/>
      <c r="I34" s="172"/>
      <c r="J34" s="172"/>
      <c r="K34" s="323" t="str">
        <f>IFERROR(((M33-I33)/ABS(I33)),"-")</f>
        <v>-</v>
      </c>
      <c r="L34" s="323"/>
      <c r="M34" s="323"/>
      <c r="N34" s="172"/>
      <c r="O34" s="172"/>
      <c r="P34" s="173"/>
      <c r="Q34" s="174"/>
    </row>
    <row r="35" spans="2:21" s="2" customFormat="1" ht="18.649999999999999" customHeight="1" thickTop="1" x14ac:dyDescent="0.35">
      <c r="B35" s="24"/>
      <c r="C35" s="24" t="s">
        <v>156</v>
      </c>
      <c r="D35" s="161"/>
      <c r="E35" s="161"/>
      <c r="F35" s="161"/>
      <c r="G35" s="16"/>
      <c r="H35" s="16"/>
      <c r="I35" s="16"/>
      <c r="J35" s="16"/>
      <c r="K35" s="16"/>
      <c r="L35" s="16"/>
      <c r="M35" s="16"/>
      <c r="N35" s="16"/>
      <c r="O35" s="16"/>
    </row>
    <row r="36" spans="2:21" ht="9.65" customHeight="1" thickBot="1" x14ac:dyDescent="0.4"/>
    <row r="37" spans="2:21" s="2" customFormat="1" ht="21" customHeight="1" thickTop="1" thickBot="1" x14ac:dyDescent="0.4">
      <c r="B37" s="155"/>
      <c r="C37" s="156" t="s">
        <v>105</v>
      </c>
      <c r="D37" s="329"/>
      <c r="E37" s="329"/>
      <c r="F37" s="329"/>
      <c r="G37" s="330" t="s">
        <v>107</v>
      </c>
      <c r="H37" s="330"/>
      <c r="I37" s="335"/>
      <c r="J37" s="336"/>
      <c r="K37" s="157"/>
      <c r="L37" s="197" t="s">
        <v>132</v>
      </c>
      <c r="M37" s="197"/>
      <c r="N37" s="197"/>
      <c r="O37" s="335"/>
      <c r="P37" s="336"/>
      <c r="Q37" s="158"/>
      <c r="S37" s="198" t="str">
        <f>IF(AND(ISBLANK(O37),(O39=YEAR_3)),ErrMsg_EnterAnnDate,"")</f>
        <v/>
      </c>
      <c r="T37" s="2" t="b">
        <f>O39=YEAR_3</f>
        <v>0</v>
      </c>
      <c r="U37" s="2" t="s">
        <v>133</v>
      </c>
    </row>
    <row r="38" spans="2:21" s="2" customFormat="1" ht="21" customHeight="1" thickTop="1" thickBot="1" x14ac:dyDescent="0.4">
      <c r="B38" s="155"/>
      <c r="C38" s="159" t="s">
        <v>106</v>
      </c>
      <c r="D38" s="329"/>
      <c r="E38" s="329"/>
      <c r="F38" s="329"/>
      <c r="G38" s="330"/>
      <c r="H38" s="330"/>
      <c r="I38" s="330"/>
      <c r="J38" s="330"/>
      <c r="K38" s="157"/>
      <c r="L38" s="197"/>
      <c r="M38" s="197"/>
      <c r="N38" s="197"/>
      <c r="O38" s="331"/>
      <c r="P38" s="332"/>
      <c r="Q38" s="158"/>
      <c r="T38" s="201">
        <f>(
MONTH(O37)-1) +
ROUND((
(DAY(O37))/
(DAY(EOMONTH(O37,0)))
),2)</f>
        <v>0</v>
      </c>
      <c r="U38" s="2" t="s">
        <v>134</v>
      </c>
    </row>
    <row r="39" spans="2:21" s="2" customFormat="1" ht="24" customHeight="1" thickTop="1" thickBot="1" x14ac:dyDescent="0.4">
      <c r="C39" s="160"/>
      <c r="D39" s="161"/>
      <c r="E39" s="161"/>
      <c r="F39" s="346" t="s">
        <v>135</v>
      </c>
      <c r="G39" s="346"/>
      <c r="H39" s="16"/>
      <c r="I39" s="347"/>
      <c r="J39" s="347"/>
      <c r="K39" s="16"/>
      <c r="L39" s="347"/>
      <c r="M39" s="347"/>
      <c r="N39" s="16"/>
      <c r="O39" s="347"/>
      <c r="P39" s="347"/>
      <c r="Q39" s="54"/>
      <c r="S39" s="198" t="str">
        <f>IF(OR(ISBLANK(I39),ISBLANK(L39)),ErrMsg_InputTwoYears,"")</f>
        <v>The first two columns must contain a year</v>
      </c>
    </row>
    <row r="40" spans="2:21" s="2" customFormat="1" ht="24" customHeight="1" thickTop="1" thickBot="1" x14ac:dyDescent="0.4">
      <c r="C40" s="160" t="s">
        <v>136</v>
      </c>
      <c r="D40" s="161"/>
      <c r="E40" s="161"/>
      <c r="F40" s="161"/>
      <c r="G40" s="161"/>
      <c r="H40" s="16"/>
      <c r="I40" s="327"/>
      <c r="J40" s="327"/>
      <c r="K40" s="16"/>
      <c r="L40" s="327"/>
      <c r="M40" s="327"/>
      <c r="N40" s="16"/>
      <c r="O40" s="327"/>
      <c r="P40" s="327"/>
      <c r="T40" s="202">
        <f>IFERROR(IF(T37,O40*(12/T38),O40),0)</f>
        <v>0</v>
      </c>
      <c r="U40" s="2" t="s">
        <v>137</v>
      </c>
    </row>
    <row r="41" spans="2:21" s="2" customFormat="1" ht="24" customHeight="1" thickTop="1" thickBot="1" x14ac:dyDescent="0.4">
      <c r="C41" s="160" t="s">
        <v>138</v>
      </c>
      <c r="D41" s="161"/>
      <c r="E41" s="161"/>
      <c r="F41" s="161"/>
      <c r="G41" s="161"/>
      <c r="H41" s="16"/>
      <c r="I41" s="327"/>
      <c r="J41" s="327"/>
      <c r="K41" s="16"/>
      <c r="L41" s="327"/>
      <c r="M41" s="327"/>
      <c r="N41" s="16"/>
      <c r="O41" s="327"/>
      <c r="P41" s="327"/>
      <c r="T41" s="202">
        <f>IFERROR(IF(T37,O41*(12/T38),O41),0)</f>
        <v>0</v>
      </c>
      <c r="U41" s="2" t="s">
        <v>137</v>
      </c>
    </row>
    <row r="42" spans="2:21" s="2" customFormat="1" ht="24" customHeight="1" thickTop="1" thickBot="1" x14ac:dyDescent="0.4">
      <c r="C42" s="160" t="s">
        <v>139</v>
      </c>
      <c r="D42" s="161"/>
      <c r="E42" s="161"/>
      <c r="F42" s="161"/>
      <c r="G42" s="161"/>
      <c r="H42" s="16"/>
      <c r="I42" s="327"/>
      <c r="J42" s="327"/>
      <c r="K42" s="16"/>
      <c r="L42" s="327"/>
      <c r="M42" s="327"/>
      <c r="N42" s="16"/>
      <c r="O42" s="327"/>
      <c r="P42" s="327"/>
      <c r="T42" s="202">
        <f>IFERROR(IF(T37,O42*(12/T38),O42),0)</f>
        <v>0</v>
      </c>
      <c r="U42" s="2" t="s">
        <v>137</v>
      </c>
    </row>
    <row r="43" spans="2:21" s="2" customFormat="1" ht="24" customHeight="1" thickTop="1" x14ac:dyDescent="0.35">
      <c r="C43" s="160" t="s">
        <v>140</v>
      </c>
      <c r="D43" s="161"/>
      <c r="E43" s="161"/>
      <c r="F43" s="161"/>
      <c r="G43" s="161"/>
      <c r="H43" s="16"/>
      <c r="I43" s="328"/>
      <c r="J43" s="328"/>
      <c r="K43" s="16"/>
      <c r="L43" s="328"/>
      <c r="M43" s="328"/>
      <c r="N43" s="16"/>
      <c r="O43" s="328"/>
      <c r="P43" s="328"/>
      <c r="T43" s="202">
        <f>IFERROR(IF(T37,O43*(12/T38),O43),0)</f>
        <v>0</v>
      </c>
      <c r="U43" s="2" t="s">
        <v>137</v>
      </c>
    </row>
    <row r="44" spans="2:21" s="2" customFormat="1" ht="17.5" customHeight="1" x14ac:dyDescent="0.35">
      <c r="C44" s="160" t="s">
        <v>141</v>
      </c>
      <c r="D44" s="161"/>
      <c r="E44" s="161"/>
      <c r="F44" s="161"/>
      <c r="G44" s="161"/>
      <c r="H44" s="16"/>
      <c r="I44" s="16"/>
      <c r="J44" s="16"/>
      <c r="K44" s="16"/>
      <c r="L44" s="16"/>
      <c r="M44" s="16"/>
      <c r="N44" s="16"/>
      <c r="O44" s="16"/>
    </row>
    <row r="45" spans="2:21" s="2" customFormat="1" ht="17.5" customHeight="1" x14ac:dyDescent="0.35">
      <c r="C45" s="160" t="s">
        <v>142</v>
      </c>
      <c r="D45" s="161"/>
      <c r="E45" s="161"/>
      <c r="F45" s="161"/>
      <c r="G45" s="161"/>
      <c r="H45" s="16"/>
      <c r="I45" s="16"/>
      <c r="J45" s="16"/>
      <c r="K45" s="16"/>
      <c r="L45" s="16"/>
      <c r="M45" s="16"/>
      <c r="N45" s="16"/>
      <c r="O45" s="16"/>
      <c r="T45" s="200"/>
    </row>
    <row r="46" spans="2:21" s="2" customFormat="1" ht="24" customHeight="1" x14ac:dyDescent="0.35">
      <c r="C46" s="160"/>
      <c r="D46" s="161"/>
      <c r="E46" s="161"/>
      <c r="F46" s="161"/>
      <c r="G46" s="161"/>
      <c r="H46" s="16"/>
      <c r="I46" s="16"/>
      <c r="J46" s="16"/>
      <c r="K46" s="16"/>
      <c r="L46" s="16"/>
      <c r="M46" s="16"/>
      <c r="N46" s="16"/>
      <c r="O46" s="16"/>
    </row>
    <row r="47" spans="2:21" s="2" customFormat="1" ht="24" customHeight="1" x14ac:dyDescent="0.35">
      <c r="C47" s="160" t="s">
        <v>143</v>
      </c>
      <c r="D47" s="161"/>
      <c r="E47" s="161"/>
      <c r="F47" s="161"/>
      <c r="G47" s="161"/>
      <c r="H47" s="16"/>
      <c r="I47" s="326"/>
      <c r="J47" s="326"/>
      <c r="K47" s="162"/>
      <c r="L47" s="326"/>
      <c r="M47" s="326"/>
      <c r="N47" s="162"/>
      <c r="O47" s="326"/>
      <c r="P47" s="326"/>
      <c r="Q47" s="240"/>
      <c r="T47" s="202">
        <f>IFERROR(IF(T37,O47*(12/T38),O47),0)</f>
        <v>0</v>
      </c>
      <c r="U47" s="2" t="s">
        <v>137</v>
      </c>
    </row>
    <row r="48" spans="2:21" s="2" customFormat="1" ht="18.649999999999999" customHeight="1" x14ac:dyDescent="0.35">
      <c r="C48" s="160" t="s">
        <v>144</v>
      </c>
      <c r="D48" s="161"/>
      <c r="E48" s="161"/>
      <c r="F48" s="161"/>
      <c r="G48" s="161"/>
      <c r="H48" s="16"/>
      <c r="I48" s="240"/>
      <c r="J48" s="16"/>
      <c r="K48" s="16"/>
      <c r="L48" s="240"/>
      <c r="M48" s="16"/>
      <c r="N48" s="16"/>
      <c r="O48" s="240"/>
    </row>
    <row r="49" spans="2:17" s="2" customFormat="1" ht="18.649999999999999" customHeight="1" x14ac:dyDescent="0.35">
      <c r="C49" s="160" t="s">
        <v>145</v>
      </c>
      <c r="D49" s="161"/>
      <c r="E49" s="161"/>
      <c r="F49" s="161"/>
      <c r="G49" s="161"/>
      <c r="H49" s="16"/>
      <c r="I49" s="16"/>
      <c r="J49" s="16"/>
      <c r="K49" s="16"/>
      <c r="L49" s="16"/>
      <c r="M49" s="16"/>
      <c r="N49" s="16"/>
      <c r="O49" s="16"/>
    </row>
    <row r="50" spans="2:17" s="2" customFormat="1" ht="18.649999999999999" customHeight="1" x14ac:dyDescent="0.35">
      <c r="C50" s="160" t="s">
        <v>146</v>
      </c>
      <c r="D50" s="161"/>
      <c r="E50" s="161"/>
      <c r="F50" s="161"/>
      <c r="G50" s="161"/>
      <c r="H50" s="16"/>
      <c r="I50" s="16"/>
      <c r="J50" s="16"/>
      <c r="K50" s="16"/>
      <c r="L50" s="16"/>
      <c r="M50" s="16"/>
      <c r="N50" s="16"/>
      <c r="O50" s="16"/>
    </row>
    <row r="51" spans="2:17" s="2" customFormat="1" ht="18.649999999999999" customHeight="1" thickBot="1" x14ac:dyDescent="0.4">
      <c r="C51" s="160"/>
      <c r="D51" s="161"/>
      <c r="E51" s="161"/>
      <c r="F51" s="161"/>
      <c r="G51" s="161"/>
      <c r="H51" s="16"/>
      <c r="I51" s="16"/>
      <c r="J51" s="16"/>
      <c r="K51" s="16"/>
      <c r="L51" s="16"/>
      <c r="M51" s="16"/>
      <c r="N51" s="16"/>
      <c r="O51" s="16"/>
    </row>
    <row r="52" spans="2:17" s="2" customFormat="1" ht="33" customHeight="1" thickTop="1" x14ac:dyDescent="0.35">
      <c r="B52" s="163"/>
      <c r="C52" s="164" t="s">
        <v>147</v>
      </c>
      <c r="D52" s="165"/>
      <c r="E52" s="239">
        <f>I40</f>
        <v>0</v>
      </c>
      <c r="F52" s="165"/>
      <c r="G52" s="166"/>
      <c r="H52" s="166"/>
      <c r="I52" s="320">
        <f>L40</f>
        <v>0</v>
      </c>
      <c r="J52" s="320"/>
      <c r="K52" s="166"/>
      <c r="L52" s="166"/>
      <c r="M52" s="321">
        <f>T40</f>
        <v>0</v>
      </c>
      <c r="N52" s="321"/>
      <c r="O52" s="321"/>
      <c r="P52" s="167"/>
      <c r="Q52" s="168"/>
    </row>
    <row r="53" spans="2:17" s="2" customFormat="1" ht="33" customHeight="1" thickBot="1" x14ac:dyDescent="0.4">
      <c r="B53" s="169"/>
      <c r="C53" s="170"/>
      <c r="D53" s="171"/>
      <c r="E53" s="170" t="s">
        <v>148</v>
      </c>
      <c r="F53" s="323" t="str">
        <f>IFERROR(((I52-E52)/ABS(E52)),"-")</f>
        <v>-</v>
      </c>
      <c r="G53" s="323"/>
      <c r="H53" s="172"/>
      <c r="I53" s="172"/>
      <c r="J53" s="172"/>
      <c r="K53" s="323" t="str">
        <f>IFERROR(((M52-I52)/ABS(I52)),"-")</f>
        <v>-</v>
      </c>
      <c r="L53" s="323"/>
      <c r="M53" s="323"/>
      <c r="N53" s="172"/>
      <c r="O53" s="172"/>
      <c r="P53" s="173"/>
      <c r="Q53" s="174"/>
    </row>
    <row r="54" spans="2:17" s="2" customFormat="1" ht="33" customHeight="1" thickTop="1" x14ac:dyDescent="0.35">
      <c r="B54" s="163"/>
      <c r="C54" s="164" t="s">
        <v>149</v>
      </c>
      <c r="D54" s="165"/>
      <c r="E54" s="239">
        <f>I40-I41</f>
        <v>0</v>
      </c>
      <c r="F54" s="165"/>
      <c r="G54" s="166"/>
      <c r="H54" s="166"/>
      <c r="I54" s="320">
        <f>L40-L41</f>
        <v>0</v>
      </c>
      <c r="J54" s="320"/>
      <c r="K54" s="166"/>
      <c r="L54" s="166"/>
      <c r="M54" s="321">
        <f>T40-T41</f>
        <v>0</v>
      </c>
      <c r="N54" s="321"/>
      <c r="O54" s="321"/>
      <c r="P54" s="167"/>
      <c r="Q54" s="168"/>
    </row>
    <row r="55" spans="2:17" s="2" customFormat="1" ht="33" customHeight="1" x14ac:dyDescent="0.35">
      <c r="B55" s="175"/>
      <c r="C55" s="160" t="s">
        <v>150</v>
      </c>
      <c r="D55" s="161"/>
      <c r="E55" s="160"/>
      <c r="F55" s="160"/>
      <c r="G55" s="16"/>
      <c r="H55" s="16"/>
      <c r="I55" s="16"/>
      <c r="J55" s="16"/>
      <c r="K55" s="16"/>
      <c r="L55" s="16"/>
      <c r="M55" s="16"/>
      <c r="N55" s="16"/>
      <c r="O55" s="16"/>
      <c r="Q55" s="176"/>
    </row>
    <row r="56" spans="2:17" s="2" customFormat="1" ht="33" customHeight="1" thickBot="1" x14ac:dyDescent="0.4">
      <c r="B56" s="169"/>
      <c r="C56" s="170"/>
      <c r="D56" s="171"/>
      <c r="E56" s="170" t="s">
        <v>148</v>
      </c>
      <c r="F56" s="323" t="str">
        <f>IFERROR(((I54-E54)/ABS(E54)),"-")</f>
        <v>-</v>
      </c>
      <c r="G56" s="323"/>
      <c r="H56" s="172"/>
      <c r="I56" s="172"/>
      <c r="J56" s="172"/>
      <c r="K56" s="323" t="str">
        <f>IFERROR(((M54-I54)/ABS(I54)),"-")</f>
        <v>-</v>
      </c>
      <c r="L56" s="323"/>
      <c r="M56" s="323"/>
      <c r="N56" s="172"/>
      <c r="O56" s="172"/>
      <c r="P56" s="173"/>
      <c r="Q56" s="174"/>
    </row>
    <row r="57" spans="2:17" s="2" customFormat="1" ht="33" customHeight="1" thickTop="1" x14ac:dyDescent="0.35">
      <c r="B57" s="163"/>
      <c r="C57" s="164" t="s">
        <v>151</v>
      </c>
      <c r="D57" s="165"/>
      <c r="E57" s="239">
        <f>I42</f>
        <v>0</v>
      </c>
      <c r="F57" s="165"/>
      <c r="G57" s="166"/>
      <c r="H57" s="166"/>
      <c r="I57" s="320">
        <f>L42</f>
        <v>0</v>
      </c>
      <c r="J57" s="320"/>
      <c r="K57" s="166"/>
      <c r="L57" s="166"/>
      <c r="M57" s="321">
        <f>T42</f>
        <v>0</v>
      </c>
      <c r="N57" s="321"/>
      <c r="O57" s="321"/>
      <c r="P57" s="167"/>
      <c r="Q57" s="168"/>
    </row>
    <row r="58" spans="2:17" s="2" customFormat="1" ht="33" customHeight="1" thickBot="1" x14ac:dyDescent="0.4">
      <c r="B58" s="169"/>
      <c r="C58" s="170"/>
      <c r="D58" s="171"/>
      <c r="E58" s="170" t="s">
        <v>148</v>
      </c>
      <c r="F58" s="323" t="str">
        <f>IFERROR(((I57-E57)/ABS(E57)),"-")</f>
        <v>-</v>
      </c>
      <c r="G58" s="323"/>
      <c r="H58" s="172"/>
      <c r="I58" s="172"/>
      <c r="J58" s="172"/>
      <c r="K58" s="323" t="str">
        <f>IFERROR(((M57-I57)/ABS(I57)),"-")</f>
        <v>-</v>
      </c>
      <c r="L58" s="323"/>
      <c r="M58" s="323"/>
      <c r="N58" s="172"/>
      <c r="O58" s="172"/>
      <c r="P58" s="173"/>
      <c r="Q58" s="174"/>
    </row>
    <row r="59" spans="2:17" s="2" customFormat="1" ht="33" customHeight="1" thickTop="1" x14ac:dyDescent="0.35">
      <c r="B59" s="163"/>
      <c r="C59" s="164" t="s">
        <v>152</v>
      </c>
      <c r="D59" s="165"/>
      <c r="E59" s="239">
        <f>I42+I43</f>
        <v>0</v>
      </c>
      <c r="F59" s="324" t="str">
        <f>IFERROR(TEXT((E59/E54),"+0%;-0%")&amp;" *","n/a*")</f>
        <v>n/a*</v>
      </c>
      <c r="G59" s="324"/>
      <c r="H59" s="166"/>
      <c r="I59" s="320">
        <f>L42+L43</f>
        <v>0</v>
      </c>
      <c r="J59" s="320"/>
      <c r="K59" s="324" t="str">
        <f>IFERROR(TEXT((I59/I54),"+0%;-0%")&amp;" *","n/a*")</f>
        <v>n/a*</v>
      </c>
      <c r="L59" s="324"/>
      <c r="M59" s="321">
        <f>T42+T43</f>
        <v>0</v>
      </c>
      <c r="N59" s="321"/>
      <c r="O59" s="321"/>
      <c r="P59" s="324" t="str">
        <f>IFERROR(TEXT((M59/M54),"+0%;-0%")&amp;" *","n/a*")</f>
        <v>n/a*</v>
      </c>
      <c r="Q59" s="325"/>
    </row>
    <row r="60" spans="2:17" s="2" customFormat="1" ht="33" customHeight="1" x14ac:dyDescent="0.35">
      <c r="B60" s="175"/>
      <c r="C60" s="160" t="s">
        <v>153</v>
      </c>
      <c r="D60" s="161"/>
      <c r="E60" s="160"/>
      <c r="F60" s="160"/>
      <c r="G60" s="16"/>
      <c r="H60" s="16"/>
      <c r="I60" s="16"/>
      <c r="J60" s="16"/>
      <c r="K60" s="16"/>
      <c r="L60" s="16"/>
      <c r="M60" s="16"/>
      <c r="N60" s="16"/>
      <c r="O60" s="16"/>
      <c r="Q60" s="176"/>
    </row>
    <row r="61" spans="2:17" s="2" customFormat="1" ht="33" customHeight="1" thickBot="1" x14ac:dyDescent="0.4">
      <c r="B61" s="169"/>
      <c r="C61" s="170"/>
      <c r="D61" s="171"/>
      <c r="E61" s="170" t="s">
        <v>148</v>
      </c>
      <c r="F61" s="323" t="str">
        <f>IFERROR(((I59-E59)/ABS(E59)),"-")</f>
        <v>-</v>
      </c>
      <c r="G61" s="323"/>
      <c r="H61" s="172"/>
      <c r="I61" s="172"/>
      <c r="J61" s="172"/>
      <c r="K61" s="323" t="str">
        <f>IFERROR(((M59-I59)/ABS(I59)),"-")</f>
        <v>-</v>
      </c>
      <c r="L61" s="323"/>
      <c r="M61" s="323"/>
      <c r="N61" s="172"/>
      <c r="O61" s="172"/>
      <c r="P61" s="173"/>
      <c r="Q61" s="174"/>
    </row>
    <row r="62" spans="2:17" s="2" customFormat="1" ht="33" customHeight="1" thickTop="1" x14ac:dyDescent="0.35">
      <c r="B62" s="163"/>
      <c r="C62" s="164" t="s">
        <v>154</v>
      </c>
      <c r="D62" s="165"/>
      <c r="E62" s="239">
        <f>I40-I41-I42</f>
        <v>0</v>
      </c>
      <c r="F62" s="165"/>
      <c r="G62" s="166"/>
      <c r="H62" s="166"/>
      <c r="I62" s="320">
        <f>L40-L41-L42</f>
        <v>0</v>
      </c>
      <c r="J62" s="320"/>
      <c r="K62" s="166"/>
      <c r="L62" s="166"/>
      <c r="M62" s="321">
        <f>T40-T41-T42</f>
        <v>0</v>
      </c>
      <c r="N62" s="321"/>
      <c r="O62" s="321"/>
      <c r="P62" s="167"/>
      <c r="Q62" s="168"/>
    </row>
    <row r="63" spans="2:17" s="2" customFormat="1" ht="33" customHeight="1" x14ac:dyDescent="0.35">
      <c r="B63" s="175"/>
      <c r="C63" s="160" t="s">
        <v>155</v>
      </c>
      <c r="D63" s="161"/>
      <c r="E63" s="160"/>
      <c r="F63" s="160"/>
      <c r="G63" s="16"/>
      <c r="H63" s="16"/>
      <c r="I63" s="16"/>
      <c r="J63" s="16"/>
      <c r="K63" s="16"/>
      <c r="L63" s="16"/>
      <c r="M63" s="16"/>
      <c r="N63" s="16"/>
      <c r="O63" s="16"/>
      <c r="Q63" s="176"/>
    </row>
    <row r="64" spans="2:17" s="2" customFormat="1" ht="33" customHeight="1" thickBot="1" x14ac:dyDescent="0.4">
      <c r="B64" s="169"/>
      <c r="C64" s="170"/>
      <c r="D64" s="171"/>
      <c r="E64" s="170" t="s">
        <v>148</v>
      </c>
      <c r="F64" s="323" t="str">
        <f>IFERROR(((I62-E62)/ABS(E62)),"-")</f>
        <v>-</v>
      </c>
      <c r="G64" s="323"/>
      <c r="H64" s="172"/>
      <c r="I64" s="172"/>
      <c r="J64" s="172"/>
      <c r="K64" s="323" t="str">
        <f>IFERROR(((M62-I62)/ABS(I62)),"-")</f>
        <v>-</v>
      </c>
      <c r="L64" s="323"/>
      <c r="M64" s="323"/>
      <c r="N64" s="172"/>
      <c r="O64" s="172"/>
      <c r="P64" s="173"/>
      <c r="Q64" s="174"/>
    </row>
    <row r="65" spans="2:21" s="2" customFormat="1" ht="33" customHeight="1" thickTop="1" x14ac:dyDescent="0.35">
      <c r="B65" s="163"/>
      <c r="C65" s="164" t="s">
        <v>143</v>
      </c>
      <c r="D65" s="165"/>
      <c r="E65" s="239">
        <f>I47</f>
        <v>0</v>
      </c>
      <c r="F65" s="319" t="str">
        <f>IFERROR(TEXT((E65/E54),"+0%;-0%")&amp;" **","n/a**")</f>
        <v>n/a**</v>
      </c>
      <c r="G65" s="319"/>
      <c r="H65" s="166"/>
      <c r="I65" s="320">
        <f>L47</f>
        <v>0</v>
      </c>
      <c r="J65" s="320"/>
      <c r="K65" s="319" t="str">
        <f>IFERROR(TEXT((I65/I54),"+0%;-0%")&amp;" **","n/a**")</f>
        <v>n/a**</v>
      </c>
      <c r="L65" s="319"/>
      <c r="M65" s="321">
        <f>T47</f>
        <v>0</v>
      </c>
      <c r="N65" s="321"/>
      <c r="O65" s="321"/>
      <c r="P65" s="319" t="str">
        <f>IFERROR(TEXT((M65/M54),"+0%;-0%")&amp;" **","n/a**")</f>
        <v>n/a**</v>
      </c>
      <c r="Q65" s="322"/>
    </row>
    <row r="66" spans="2:21" s="2" customFormat="1" ht="33" customHeight="1" thickBot="1" x14ac:dyDescent="0.4">
      <c r="B66" s="169"/>
      <c r="C66" s="170"/>
      <c r="D66" s="171"/>
      <c r="E66" s="170" t="s">
        <v>148</v>
      </c>
      <c r="F66" s="323" t="str">
        <f>IFERROR(((I65-E65)/ABS(E65)),"-")</f>
        <v>-</v>
      </c>
      <c r="G66" s="323"/>
      <c r="H66" s="172"/>
      <c r="I66" s="172"/>
      <c r="J66" s="172"/>
      <c r="K66" s="323" t="str">
        <f>IFERROR(((M65-I65)/ABS(I65)),"-")</f>
        <v>-</v>
      </c>
      <c r="L66" s="323"/>
      <c r="M66" s="323"/>
      <c r="N66" s="172"/>
      <c r="O66" s="172"/>
      <c r="P66" s="173"/>
      <c r="Q66" s="174"/>
    </row>
    <row r="67" spans="2:21" s="2" customFormat="1" ht="18.649999999999999" customHeight="1" thickTop="1" x14ac:dyDescent="0.35">
      <c r="B67" s="24"/>
      <c r="C67" s="24" t="s">
        <v>156</v>
      </c>
      <c r="D67" s="161"/>
      <c r="E67" s="161"/>
      <c r="F67" s="161"/>
      <c r="G67" s="16"/>
      <c r="H67" s="16"/>
      <c r="I67" s="16"/>
      <c r="J67" s="16"/>
      <c r="K67" s="16"/>
      <c r="L67" s="16"/>
      <c r="M67" s="16"/>
      <c r="N67" s="16"/>
      <c r="O67" s="16"/>
    </row>
    <row r="68" spans="2:21" ht="16.5" customHeight="1" thickBot="1" x14ac:dyDescent="0.4"/>
    <row r="69" spans="2:21" s="2" customFormat="1" ht="21" customHeight="1" thickTop="1" thickBot="1" x14ac:dyDescent="0.4">
      <c r="B69" s="155"/>
      <c r="C69" s="156" t="s">
        <v>105</v>
      </c>
      <c r="D69" s="329"/>
      <c r="E69" s="329"/>
      <c r="F69" s="329"/>
      <c r="G69" s="330" t="s">
        <v>107</v>
      </c>
      <c r="H69" s="330"/>
      <c r="I69" s="335"/>
      <c r="J69" s="336"/>
      <c r="K69" s="157"/>
      <c r="L69" s="197" t="s">
        <v>132</v>
      </c>
      <c r="M69" s="197"/>
      <c r="N69" s="197"/>
      <c r="O69" s="335"/>
      <c r="P69" s="336"/>
      <c r="Q69" s="158"/>
      <c r="S69" s="198" t="str">
        <f>IF(AND(ISBLANK(O69),(O71=YEAR_3)),ErrMsg_EnterAnnDate,"")</f>
        <v/>
      </c>
      <c r="T69" s="2" t="b">
        <f>O71=YEAR_3</f>
        <v>0</v>
      </c>
      <c r="U69" s="2" t="s">
        <v>133</v>
      </c>
    </row>
    <row r="70" spans="2:21" s="2" customFormat="1" ht="21" customHeight="1" thickTop="1" thickBot="1" x14ac:dyDescent="0.4">
      <c r="B70" s="155"/>
      <c r="C70" s="159" t="s">
        <v>106</v>
      </c>
      <c r="D70" s="329"/>
      <c r="E70" s="329"/>
      <c r="F70" s="329"/>
      <c r="G70" s="330"/>
      <c r="H70" s="330"/>
      <c r="I70" s="330"/>
      <c r="J70" s="330"/>
      <c r="K70" s="157"/>
      <c r="L70" s="197"/>
      <c r="M70" s="197"/>
      <c r="N70" s="197"/>
      <c r="O70" s="331"/>
      <c r="P70" s="332"/>
      <c r="Q70" s="158"/>
      <c r="T70" s="201">
        <f>(
MONTH(O69)-1) +
ROUND((
(DAY(O69))/
(DAY(EOMONTH(O69,0)))
),2)</f>
        <v>0</v>
      </c>
      <c r="U70" s="2" t="s">
        <v>134</v>
      </c>
    </row>
    <row r="71" spans="2:21" s="2" customFormat="1" ht="24" customHeight="1" thickTop="1" thickBot="1" x14ac:dyDescent="0.4">
      <c r="C71" s="160"/>
      <c r="D71" s="161"/>
      <c r="E71" s="161"/>
      <c r="F71" s="346" t="s">
        <v>135</v>
      </c>
      <c r="G71" s="346"/>
      <c r="H71" s="16"/>
      <c r="I71" s="347"/>
      <c r="J71" s="347"/>
      <c r="K71" s="16"/>
      <c r="L71" s="347"/>
      <c r="M71" s="347"/>
      <c r="N71" s="16"/>
      <c r="O71" s="347"/>
      <c r="P71" s="347"/>
      <c r="Q71" s="54"/>
      <c r="S71" s="198" t="str">
        <f>IF(OR(ISBLANK(I71),ISBLANK(L71)),ErrMsg_InputTwoYears,"")</f>
        <v>The first two columns must contain a year</v>
      </c>
    </row>
    <row r="72" spans="2:21" s="2" customFormat="1" ht="24" customHeight="1" thickTop="1" thickBot="1" x14ac:dyDescent="0.4">
      <c r="C72" s="160" t="s">
        <v>136</v>
      </c>
      <c r="D72" s="161"/>
      <c r="E72" s="161"/>
      <c r="F72" s="161"/>
      <c r="G72" s="161"/>
      <c r="H72" s="16"/>
      <c r="I72" s="327"/>
      <c r="J72" s="327"/>
      <c r="K72" s="16"/>
      <c r="L72" s="327"/>
      <c r="M72" s="327"/>
      <c r="N72" s="16"/>
      <c r="O72" s="327"/>
      <c r="P72" s="327"/>
      <c r="T72" s="202">
        <f>IFERROR(IF(T69,O72*(12/T70),O72),0)</f>
        <v>0</v>
      </c>
      <c r="U72" s="2" t="s">
        <v>137</v>
      </c>
    </row>
    <row r="73" spans="2:21" s="2" customFormat="1" ht="24" customHeight="1" thickTop="1" thickBot="1" x14ac:dyDescent="0.4">
      <c r="C73" s="160" t="s">
        <v>138</v>
      </c>
      <c r="D73" s="161"/>
      <c r="E73" s="161"/>
      <c r="F73" s="161"/>
      <c r="G73" s="161"/>
      <c r="H73" s="16"/>
      <c r="I73" s="327"/>
      <c r="J73" s="327"/>
      <c r="K73" s="16"/>
      <c r="L73" s="327"/>
      <c r="M73" s="327"/>
      <c r="N73" s="16"/>
      <c r="O73" s="327"/>
      <c r="P73" s="327"/>
      <c r="T73" s="202">
        <f>IFERROR(IF(T69,O73*(12/T70),O73),0)</f>
        <v>0</v>
      </c>
      <c r="U73" s="2" t="s">
        <v>137</v>
      </c>
    </row>
    <row r="74" spans="2:21" s="2" customFormat="1" ht="24" customHeight="1" thickTop="1" thickBot="1" x14ac:dyDescent="0.4">
      <c r="C74" s="160" t="s">
        <v>139</v>
      </c>
      <c r="D74" s="161"/>
      <c r="E74" s="161"/>
      <c r="F74" s="161"/>
      <c r="G74" s="161"/>
      <c r="H74" s="16"/>
      <c r="I74" s="327"/>
      <c r="J74" s="327"/>
      <c r="K74" s="16"/>
      <c r="L74" s="327"/>
      <c r="M74" s="327"/>
      <c r="N74" s="16"/>
      <c r="O74" s="327"/>
      <c r="P74" s="327"/>
      <c r="T74" s="202">
        <f>IFERROR(IF(T69,O74*(12/T70),O74),0)</f>
        <v>0</v>
      </c>
      <c r="U74" s="2" t="s">
        <v>137</v>
      </c>
    </row>
    <row r="75" spans="2:21" s="2" customFormat="1" ht="24" customHeight="1" thickTop="1" x14ac:dyDescent="0.35">
      <c r="C75" s="160" t="s">
        <v>140</v>
      </c>
      <c r="D75" s="161"/>
      <c r="E75" s="161"/>
      <c r="F75" s="161"/>
      <c r="G75" s="161"/>
      <c r="H75" s="16"/>
      <c r="I75" s="328"/>
      <c r="J75" s="328"/>
      <c r="K75" s="16"/>
      <c r="L75" s="328"/>
      <c r="M75" s="328"/>
      <c r="N75" s="16"/>
      <c r="O75" s="328"/>
      <c r="P75" s="328"/>
      <c r="T75" s="202">
        <f>IFERROR(IF(T69,O75*(12/T70),O75),0)</f>
        <v>0</v>
      </c>
      <c r="U75" s="2" t="s">
        <v>137</v>
      </c>
    </row>
    <row r="76" spans="2:21" s="2" customFormat="1" ht="17.5" customHeight="1" x14ac:dyDescent="0.35">
      <c r="C76" s="160" t="s">
        <v>141</v>
      </c>
      <c r="D76" s="161"/>
      <c r="E76" s="161"/>
      <c r="F76" s="161"/>
      <c r="G76" s="161"/>
      <c r="H76" s="16"/>
      <c r="I76" s="16"/>
      <c r="J76" s="16"/>
      <c r="K76" s="16"/>
      <c r="L76" s="16"/>
      <c r="M76" s="16"/>
      <c r="N76" s="16"/>
      <c r="O76" s="16"/>
    </row>
    <row r="77" spans="2:21" s="2" customFormat="1" ht="17.5" customHeight="1" x14ac:dyDescent="0.35">
      <c r="C77" s="160" t="s">
        <v>142</v>
      </c>
      <c r="D77" s="161"/>
      <c r="E77" s="161"/>
      <c r="F77" s="161"/>
      <c r="G77" s="161"/>
      <c r="H77" s="16"/>
      <c r="I77" s="16"/>
      <c r="J77" s="16"/>
      <c r="K77" s="16"/>
      <c r="L77" s="16"/>
      <c r="M77" s="16"/>
      <c r="N77" s="16"/>
      <c r="O77" s="16"/>
      <c r="T77" s="200"/>
    </row>
    <row r="78" spans="2:21" s="2" customFormat="1" ht="24" customHeight="1" x14ac:dyDescent="0.35">
      <c r="C78" s="160"/>
      <c r="D78" s="161"/>
      <c r="E78" s="161"/>
      <c r="F78" s="161"/>
      <c r="G78" s="161"/>
      <c r="H78" s="16"/>
      <c r="I78" s="16"/>
      <c r="J78" s="16"/>
      <c r="K78" s="16"/>
      <c r="L78" s="16"/>
      <c r="M78" s="16"/>
      <c r="N78" s="16"/>
      <c r="O78" s="16"/>
    </row>
    <row r="79" spans="2:21" s="2" customFormat="1" ht="24" customHeight="1" x14ac:dyDescent="0.35">
      <c r="C79" s="160" t="s">
        <v>143</v>
      </c>
      <c r="D79" s="161"/>
      <c r="E79" s="161"/>
      <c r="F79" s="161"/>
      <c r="G79" s="161"/>
      <c r="H79" s="16"/>
      <c r="I79" s="326"/>
      <c r="J79" s="326"/>
      <c r="K79" s="162"/>
      <c r="L79" s="326"/>
      <c r="M79" s="326"/>
      <c r="N79" s="162"/>
      <c r="O79" s="326"/>
      <c r="P79" s="326"/>
      <c r="Q79" s="240"/>
      <c r="T79" s="202">
        <f>IFERROR(IF(T69,O79*(12/T70),O79),0)</f>
        <v>0</v>
      </c>
      <c r="U79" s="2" t="s">
        <v>137</v>
      </c>
    </row>
    <row r="80" spans="2:21" s="2" customFormat="1" ht="18.649999999999999" customHeight="1" x14ac:dyDescent="0.35">
      <c r="C80" s="160" t="s">
        <v>144</v>
      </c>
      <c r="D80" s="161"/>
      <c r="E80" s="161"/>
      <c r="F80" s="161"/>
      <c r="G80" s="161"/>
      <c r="H80" s="16"/>
      <c r="I80" s="240"/>
      <c r="J80" s="16"/>
      <c r="K80" s="16"/>
      <c r="L80" s="240"/>
      <c r="M80" s="16"/>
      <c r="N80" s="16"/>
      <c r="O80" s="240"/>
    </row>
    <row r="81" spans="2:17" s="2" customFormat="1" ht="18.649999999999999" customHeight="1" x14ac:dyDescent="0.35">
      <c r="C81" s="160" t="s">
        <v>145</v>
      </c>
      <c r="D81" s="161"/>
      <c r="E81" s="161"/>
      <c r="F81" s="161"/>
      <c r="G81" s="161"/>
      <c r="H81" s="16"/>
      <c r="I81" s="16"/>
      <c r="J81" s="16"/>
      <c r="K81" s="16"/>
      <c r="L81" s="16"/>
      <c r="M81" s="16"/>
      <c r="N81" s="16"/>
      <c r="O81" s="16"/>
    </row>
    <row r="82" spans="2:17" s="2" customFormat="1" ht="18.649999999999999" customHeight="1" x14ac:dyDescent="0.35">
      <c r="C82" s="160" t="s">
        <v>146</v>
      </c>
      <c r="D82" s="161"/>
      <c r="E82" s="161"/>
      <c r="F82" s="161"/>
      <c r="G82" s="161"/>
      <c r="H82" s="16"/>
      <c r="I82" s="16"/>
      <c r="J82" s="16"/>
      <c r="K82" s="16"/>
      <c r="L82" s="16"/>
      <c r="M82" s="16"/>
      <c r="N82" s="16"/>
      <c r="O82" s="16"/>
    </row>
    <row r="83" spans="2:17" s="2" customFormat="1" ht="18.649999999999999" customHeight="1" thickBot="1" x14ac:dyDescent="0.4">
      <c r="C83" s="160"/>
      <c r="D83" s="161"/>
      <c r="E83" s="161"/>
      <c r="F83" s="161"/>
      <c r="G83" s="161"/>
      <c r="H83" s="16"/>
      <c r="I83" s="16"/>
      <c r="J83" s="16"/>
      <c r="K83" s="16"/>
      <c r="L83" s="16"/>
      <c r="M83" s="16"/>
      <c r="N83" s="16"/>
      <c r="O83" s="16"/>
    </row>
    <row r="84" spans="2:17" s="2" customFormat="1" ht="33" customHeight="1" thickTop="1" x14ac:dyDescent="0.35">
      <c r="B84" s="163"/>
      <c r="C84" s="164" t="s">
        <v>147</v>
      </c>
      <c r="D84" s="165"/>
      <c r="E84" s="239">
        <f>I72</f>
        <v>0</v>
      </c>
      <c r="F84" s="165"/>
      <c r="G84" s="166"/>
      <c r="H84" s="166"/>
      <c r="I84" s="320">
        <f>L72</f>
        <v>0</v>
      </c>
      <c r="J84" s="320"/>
      <c r="K84" s="166"/>
      <c r="L84" s="166"/>
      <c r="M84" s="321">
        <f>T72</f>
        <v>0</v>
      </c>
      <c r="N84" s="321"/>
      <c r="O84" s="321"/>
      <c r="P84" s="167"/>
      <c r="Q84" s="168"/>
    </row>
    <row r="85" spans="2:17" s="2" customFormat="1" ht="33" customHeight="1" thickBot="1" x14ac:dyDescent="0.4">
      <c r="B85" s="169"/>
      <c r="C85" s="170"/>
      <c r="D85" s="171"/>
      <c r="E85" s="170" t="s">
        <v>148</v>
      </c>
      <c r="F85" s="323" t="str">
        <f>IFERROR(((I84-E84)/ABS(E84)),"-")</f>
        <v>-</v>
      </c>
      <c r="G85" s="323"/>
      <c r="H85" s="172"/>
      <c r="I85" s="172"/>
      <c r="J85" s="172"/>
      <c r="K85" s="323" t="str">
        <f>IFERROR(((M84-I84)/ABS(I84)),"-")</f>
        <v>-</v>
      </c>
      <c r="L85" s="323"/>
      <c r="M85" s="323"/>
      <c r="N85" s="172"/>
      <c r="O85" s="172"/>
      <c r="P85" s="173"/>
      <c r="Q85" s="174"/>
    </row>
    <row r="86" spans="2:17" s="2" customFormat="1" ht="33" customHeight="1" thickTop="1" x14ac:dyDescent="0.35">
      <c r="B86" s="163"/>
      <c r="C86" s="164" t="s">
        <v>149</v>
      </c>
      <c r="D86" s="165"/>
      <c r="E86" s="239">
        <f>I72-I73</f>
        <v>0</v>
      </c>
      <c r="F86" s="165"/>
      <c r="G86" s="166"/>
      <c r="H86" s="166"/>
      <c r="I86" s="320">
        <f>L72-L73</f>
        <v>0</v>
      </c>
      <c r="J86" s="320"/>
      <c r="K86" s="166"/>
      <c r="L86" s="166"/>
      <c r="M86" s="321">
        <f>T72-T73</f>
        <v>0</v>
      </c>
      <c r="N86" s="321"/>
      <c r="O86" s="321"/>
      <c r="P86" s="167"/>
      <c r="Q86" s="168"/>
    </row>
    <row r="87" spans="2:17" s="2" customFormat="1" ht="33" customHeight="1" x14ac:dyDescent="0.35">
      <c r="B87" s="175"/>
      <c r="C87" s="160" t="s">
        <v>150</v>
      </c>
      <c r="D87" s="161"/>
      <c r="E87" s="160"/>
      <c r="F87" s="160"/>
      <c r="G87" s="16"/>
      <c r="H87" s="16"/>
      <c r="I87" s="16"/>
      <c r="J87" s="16"/>
      <c r="K87" s="16"/>
      <c r="L87" s="16"/>
      <c r="M87" s="16"/>
      <c r="N87" s="16"/>
      <c r="O87" s="16"/>
      <c r="Q87" s="176"/>
    </row>
    <row r="88" spans="2:17" s="2" customFormat="1" ht="33" customHeight="1" thickBot="1" x14ac:dyDescent="0.4">
      <c r="B88" s="169"/>
      <c r="C88" s="170"/>
      <c r="D88" s="171"/>
      <c r="E88" s="170" t="s">
        <v>148</v>
      </c>
      <c r="F88" s="323" t="str">
        <f>IFERROR(((I86-E86)/ABS(E86)),"-")</f>
        <v>-</v>
      </c>
      <c r="G88" s="323"/>
      <c r="H88" s="172"/>
      <c r="I88" s="172"/>
      <c r="J88" s="172"/>
      <c r="K88" s="323" t="str">
        <f>IFERROR(((M86-I86)/ABS(I86)),"-")</f>
        <v>-</v>
      </c>
      <c r="L88" s="323"/>
      <c r="M88" s="323"/>
      <c r="N88" s="172"/>
      <c r="O88" s="172"/>
      <c r="P88" s="173"/>
      <c r="Q88" s="174"/>
    </row>
    <row r="89" spans="2:17" s="2" customFormat="1" ht="33" customHeight="1" thickTop="1" x14ac:dyDescent="0.35">
      <c r="B89" s="163"/>
      <c r="C89" s="164" t="s">
        <v>151</v>
      </c>
      <c r="D89" s="165"/>
      <c r="E89" s="239">
        <f>I74</f>
        <v>0</v>
      </c>
      <c r="F89" s="165"/>
      <c r="G89" s="166"/>
      <c r="H89" s="166"/>
      <c r="I89" s="320">
        <f>L74</f>
        <v>0</v>
      </c>
      <c r="J89" s="320"/>
      <c r="K89" s="166"/>
      <c r="L89" s="166"/>
      <c r="M89" s="321">
        <f>T74</f>
        <v>0</v>
      </c>
      <c r="N89" s="321"/>
      <c r="O89" s="321"/>
      <c r="P89" s="167"/>
      <c r="Q89" s="168"/>
    </row>
    <row r="90" spans="2:17" s="2" customFormat="1" ht="33" customHeight="1" thickBot="1" x14ac:dyDescent="0.4">
      <c r="B90" s="169"/>
      <c r="C90" s="170"/>
      <c r="D90" s="171"/>
      <c r="E90" s="170" t="s">
        <v>148</v>
      </c>
      <c r="F90" s="323" t="str">
        <f>IFERROR(((I89-E89)/ABS(E89)),"-")</f>
        <v>-</v>
      </c>
      <c r="G90" s="323"/>
      <c r="H90" s="172"/>
      <c r="I90" s="172"/>
      <c r="J90" s="172"/>
      <c r="K90" s="323" t="str">
        <f>IFERROR(((M89-I89)/ABS(I89)),"-")</f>
        <v>-</v>
      </c>
      <c r="L90" s="323"/>
      <c r="M90" s="323"/>
      <c r="N90" s="172"/>
      <c r="O90" s="172"/>
      <c r="P90" s="173"/>
      <c r="Q90" s="174"/>
    </row>
    <row r="91" spans="2:17" s="2" customFormat="1" ht="33" customHeight="1" thickTop="1" x14ac:dyDescent="0.35">
      <c r="B91" s="163"/>
      <c r="C91" s="164" t="s">
        <v>152</v>
      </c>
      <c r="D91" s="165"/>
      <c r="E91" s="239">
        <f>I74+I75</f>
        <v>0</v>
      </c>
      <c r="F91" s="324" t="str">
        <f>IFERROR(TEXT((E91/E86),"+0%;-0%")&amp;" *","n/a*")</f>
        <v>n/a*</v>
      </c>
      <c r="G91" s="324"/>
      <c r="H91" s="166"/>
      <c r="I91" s="320">
        <f>L74+L75</f>
        <v>0</v>
      </c>
      <c r="J91" s="320"/>
      <c r="K91" s="324" t="str">
        <f>IFERROR(TEXT((I91/I86),"+0%;-0%")&amp;" *","n/a*")</f>
        <v>n/a*</v>
      </c>
      <c r="L91" s="324"/>
      <c r="M91" s="321">
        <f>T74+T75</f>
        <v>0</v>
      </c>
      <c r="N91" s="321"/>
      <c r="O91" s="321"/>
      <c r="P91" s="324" t="str">
        <f>IFERROR(TEXT((M91/M86),"+0%;-0%")&amp;" *","n/a*")</f>
        <v>n/a*</v>
      </c>
      <c r="Q91" s="325"/>
    </row>
    <row r="92" spans="2:17" s="2" customFormat="1" ht="33" customHeight="1" x14ac:dyDescent="0.35">
      <c r="B92" s="175"/>
      <c r="C92" s="160" t="s">
        <v>153</v>
      </c>
      <c r="D92" s="161"/>
      <c r="E92" s="160"/>
      <c r="F92" s="160"/>
      <c r="G92" s="16"/>
      <c r="H92" s="16"/>
      <c r="I92" s="16"/>
      <c r="J92" s="16"/>
      <c r="K92" s="16"/>
      <c r="L92" s="16"/>
      <c r="M92" s="16"/>
      <c r="N92" s="16"/>
      <c r="O92" s="16"/>
      <c r="Q92" s="176"/>
    </row>
    <row r="93" spans="2:17" s="2" customFormat="1" ht="33" customHeight="1" thickBot="1" x14ac:dyDescent="0.4">
      <c r="B93" s="169"/>
      <c r="C93" s="170"/>
      <c r="D93" s="171"/>
      <c r="E93" s="170" t="s">
        <v>148</v>
      </c>
      <c r="F93" s="323" t="str">
        <f>IFERROR(((I91-E91)/ABS(E91)),"-")</f>
        <v>-</v>
      </c>
      <c r="G93" s="323"/>
      <c r="H93" s="172"/>
      <c r="I93" s="172"/>
      <c r="J93" s="172"/>
      <c r="K93" s="323" t="str">
        <f>IFERROR(((M91-I91)/ABS(I91)),"-")</f>
        <v>-</v>
      </c>
      <c r="L93" s="323"/>
      <c r="M93" s="323"/>
      <c r="N93" s="172"/>
      <c r="O93" s="172"/>
      <c r="P93" s="173"/>
      <c r="Q93" s="174"/>
    </row>
    <row r="94" spans="2:17" s="2" customFormat="1" ht="33" customHeight="1" thickTop="1" x14ac:dyDescent="0.35">
      <c r="B94" s="163"/>
      <c r="C94" s="164" t="s">
        <v>154</v>
      </c>
      <c r="D94" s="165"/>
      <c r="E94" s="239">
        <f>I72-I73-I74</f>
        <v>0</v>
      </c>
      <c r="F94" s="165"/>
      <c r="G94" s="166"/>
      <c r="H94" s="166"/>
      <c r="I94" s="320">
        <f>L72-L73-L74</f>
        <v>0</v>
      </c>
      <c r="J94" s="320"/>
      <c r="K94" s="166"/>
      <c r="L94" s="166"/>
      <c r="M94" s="321">
        <f>T72-T73-T74</f>
        <v>0</v>
      </c>
      <c r="N94" s="321"/>
      <c r="O94" s="321"/>
      <c r="P94" s="167"/>
      <c r="Q94" s="168"/>
    </row>
    <row r="95" spans="2:17" s="2" customFormat="1" ht="33" customHeight="1" x14ac:dyDescent="0.35">
      <c r="B95" s="175"/>
      <c r="C95" s="160" t="s">
        <v>155</v>
      </c>
      <c r="D95" s="161"/>
      <c r="E95" s="160"/>
      <c r="F95" s="160"/>
      <c r="G95" s="16"/>
      <c r="H95" s="16"/>
      <c r="I95" s="16"/>
      <c r="J95" s="16"/>
      <c r="K95" s="16"/>
      <c r="L95" s="16"/>
      <c r="M95" s="16"/>
      <c r="N95" s="16"/>
      <c r="O95" s="16"/>
      <c r="Q95" s="176"/>
    </row>
    <row r="96" spans="2:17" s="2" customFormat="1" ht="33" customHeight="1" thickBot="1" x14ac:dyDescent="0.4">
      <c r="B96" s="169"/>
      <c r="C96" s="170"/>
      <c r="D96" s="171"/>
      <c r="E96" s="170" t="s">
        <v>148</v>
      </c>
      <c r="F96" s="323" t="str">
        <f>IFERROR(((I94-E94)/ABS(E94)),"-")</f>
        <v>-</v>
      </c>
      <c r="G96" s="323"/>
      <c r="H96" s="172"/>
      <c r="I96" s="172"/>
      <c r="J96" s="172"/>
      <c r="K96" s="323" t="str">
        <f>IFERROR(((M94-I94)/ABS(I94)),"-")</f>
        <v>-</v>
      </c>
      <c r="L96" s="323"/>
      <c r="M96" s="323"/>
      <c r="N96" s="172"/>
      <c r="O96" s="172"/>
      <c r="P96" s="173"/>
      <c r="Q96" s="174"/>
    </row>
    <row r="97" spans="2:21" s="2" customFormat="1" ht="33" customHeight="1" thickTop="1" x14ac:dyDescent="0.35">
      <c r="B97" s="163"/>
      <c r="C97" s="164" t="s">
        <v>143</v>
      </c>
      <c r="D97" s="165"/>
      <c r="E97" s="239">
        <f>I79</f>
        <v>0</v>
      </c>
      <c r="F97" s="319" t="str">
        <f>IFERROR(TEXT((E97/E86),"+0%;-0%")&amp;" **","n/a**")</f>
        <v>n/a**</v>
      </c>
      <c r="G97" s="319"/>
      <c r="H97" s="166"/>
      <c r="I97" s="320">
        <f>L79</f>
        <v>0</v>
      </c>
      <c r="J97" s="320"/>
      <c r="K97" s="319" t="str">
        <f>IFERROR(TEXT((I97/I86),"+0%;-0%")&amp;" **","n/a**")</f>
        <v>n/a**</v>
      </c>
      <c r="L97" s="319"/>
      <c r="M97" s="321">
        <f>T79</f>
        <v>0</v>
      </c>
      <c r="N97" s="321"/>
      <c r="O97" s="321"/>
      <c r="P97" s="319" t="str">
        <f>IFERROR(TEXT((M97/M86),"+0%;-0%")&amp;" **","n/a**")</f>
        <v>n/a**</v>
      </c>
      <c r="Q97" s="322"/>
    </row>
    <row r="98" spans="2:21" s="2" customFormat="1" ht="33" customHeight="1" thickBot="1" x14ac:dyDescent="0.4">
      <c r="B98" s="169"/>
      <c r="C98" s="170"/>
      <c r="D98" s="171"/>
      <c r="E98" s="170" t="s">
        <v>148</v>
      </c>
      <c r="F98" s="323" t="str">
        <f>IFERROR(((I97-E97)/ABS(E97)),"-")</f>
        <v>-</v>
      </c>
      <c r="G98" s="323"/>
      <c r="H98" s="172"/>
      <c r="I98" s="172"/>
      <c r="J98" s="172"/>
      <c r="K98" s="323" t="str">
        <f>IFERROR(((M97-I97)/ABS(I97)),"-")</f>
        <v>-</v>
      </c>
      <c r="L98" s="323"/>
      <c r="M98" s="323"/>
      <c r="N98" s="172"/>
      <c r="O98" s="172"/>
      <c r="P98" s="173"/>
      <c r="Q98" s="174"/>
    </row>
    <row r="99" spans="2:21" s="2" customFormat="1" ht="18.649999999999999" customHeight="1" thickTop="1" x14ac:dyDescent="0.35">
      <c r="B99" s="24"/>
      <c r="C99" s="24" t="s">
        <v>156</v>
      </c>
      <c r="D99" s="161"/>
      <c r="E99" s="161"/>
      <c r="F99" s="161"/>
      <c r="G99" s="16"/>
      <c r="H99" s="16"/>
      <c r="I99" s="16"/>
      <c r="J99" s="16"/>
      <c r="K99" s="16"/>
      <c r="L99" s="16"/>
      <c r="M99" s="16"/>
      <c r="N99" s="16"/>
      <c r="O99" s="16"/>
    </row>
    <row r="100" spans="2:21" ht="16.5" customHeight="1" thickBot="1" x14ac:dyDescent="0.4"/>
    <row r="101" spans="2:21" s="2" customFormat="1" ht="21" customHeight="1" thickTop="1" thickBot="1" x14ac:dyDescent="0.4">
      <c r="B101" s="155"/>
      <c r="C101" s="156" t="s">
        <v>105</v>
      </c>
      <c r="D101" s="329"/>
      <c r="E101" s="329"/>
      <c r="F101" s="329"/>
      <c r="G101" s="330" t="s">
        <v>107</v>
      </c>
      <c r="H101" s="330"/>
      <c r="I101" s="335"/>
      <c r="J101" s="336"/>
      <c r="K101" s="157"/>
      <c r="L101" s="197" t="s">
        <v>132</v>
      </c>
      <c r="M101" s="197"/>
      <c r="N101" s="197"/>
      <c r="O101" s="335"/>
      <c r="P101" s="336"/>
      <c r="Q101" s="158"/>
      <c r="S101" s="198" t="str">
        <f>IF(AND(ISBLANK(O101),(O103=YEAR_3)),ErrMsg_EnterAnnDate,"")</f>
        <v/>
      </c>
      <c r="T101" s="2" t="b">
        <f>O103=YEAR_3</f>
        <v>0</v>
      </c>
      <c r="U101" s="2" t="s">
        <v>133</v>
      </c>
    </row>
    <row r="102" spans="2:21" s="2" customFormat="1" ht="21" customHeight="1" thickTop="1" thickBot="1" x14ac:dyDescent="0.4">
      <c r="B102" s="155"/>
      <c r="C102" s="159" t="s">
        <v>106</v>
      </c>
      <c r="D102" s="329"/>
      <c r="E102" s="329"/>
      <c r="F102" s="329"/>
      <c r="G102" s="330"/>
      <c r="H102" s="330"/>
      <c r="I102" s="330"/>
      <c r="J102" s="330"/>
      <c r="K102" s="157"/>
      <c r="L102" s="197"/>
      <c r="M102" s="197"/>
      <c r="N102" s="197"/>
      <c r="O102" s="331"/>
      <c r="P102" s="332"/>
      <c r="Q102" s="158"/>
      <c r="T102" s="201">
        <f>(
MONTH(O101)-1) +
ROUND((
(DAY(O101))/
(DAY(EOMONTH(O101,0)))
),2)</f>
        <v>0</v>
      </c>
      <c r="U102" s="2" t="s">
        <v>134</v>
      </c>
    </row>
    <row r="103" spans="2:21" s="2" customFormat="1" ht="24" customHeight="1" thickTop="1" thickBot="1" x14ac:dyDescent="0.4">
      <c r="C103" s="160"/>
      <c r="D103" s="161"/>
      <c r="E103" s="161"/>
      <c r="F103" s="333" t="s">
        <v>135</v>
      </c>
      <c r="G103" s="333"/>
      <c r="H103" s="16"/>
      <c r="I103" s="334"/>
      <c r="J103" s="334"/>
      <c r="K103" s="16"/>
      <c r="L103" s="334"/>
      <c r="M103" s="334"/>
      <c r="N103" s="16"/>
      <c r="O103" s="334"/>
      <c r="P103" s="334"/>
      <c r="Q103" s="54"/>
      <c r="S103" s="198" t="str">
        <f>IF(OR(ISBLANK(I103),ISBLANK(L103)),ErrMsg_InputTwoYears,"")</f>
        <v>The first two columns must contain a year</v>
      </c>
    </row>
    <row r="104" spans="2:21" s="2" customFormat="1" ht="24" customHeight="1" thickTop="1" thickBot="1" x14ac:dyDescent="0.4">
      <c r="C104" s="160" t="s">
        <v>136</v>
      </c>
      <c r="D104" s="161"/>
      <c r="E104" s="161"/>
      <c r="F104" s="161"/>
      <c r="G104" s="161"/>
      <c r="H104" s="16"/>
      <c r="I104" s="327"/>
      <c r="J104" s="327"/>
      <c r="K104" s="16"/>
      <c r="L104" s="327"/>
      <c r="M104" s="327"/>
      <c r="N104" s="16"/>
      <c r="O104" s="327"/>
      <c r="P104" s="327"/>
      <c r="T104" s="202">
        <f>IFERROR(IF(T101,O104*(12/T102),O104),0)</f>
        <v>0</v>
      </c>
      <c r="U104" s="2" t="s">
        <v>137</v>
      </c>
    </row>
    <row r="105" spans="2:21" s="2" customFormat="1" ht="24" customHeight="1" thickTop="1" thickBot="1" x14ac:dyDescent="0.4">
      <c r="C105" s="160" t="s">
        <v>138</v>
      </c>
      <c r="D105" s="161"/>
      <c r="E105" s="161"/>
      <c r="F105" s="161"/>
      <c r="G105" s="161"/>
      <c r="H105" s="16"/>
      <c r="I105" s="327"/>
      <c r="J105" s="327"/>
      <c r="K105" s="16"/>
      <c r="L105" s="327"/>
      <c r="M105" s="327"/>
      <c r="N105" s="16"/>
      <c r="O105" s="327"/>
      <c r="P105" s="327"/>
      <c r="T105" s="202">
        <f>IFERROR(IF(T101,O105*(12/T102),O105),0)</f>
        <v>0</v>
      </c>
      <c r="U105" s="2" t="s">
        <v>137</v>
      </c>
    </row>
    <row r="106" spans="2:21" s="2" customFormat="1" ht="24" customHeight="1" thickTop="1" thickBot="1" x14ac:dyDescent="0.4">
      <c r="C106" s="160" t="s">
        <v>139</v>
      </c>
      <c r="D106" s="161"/>
      <c r="E106" s="161"/>
      <c r="F106" s="161"/>
      <c r="G106" s="161"/>
      <c r="H106" s="16"/>
      <c r="I106" s="327"/>
      <c r="J106" s="327"/>
      <c r="K106" s="16"/>
      <c r="L106" s="327"/>
      <c r="M106" s="327"/>
      <c r="N106" s="16"/>
      <c r="O106" s="327"/>
      <c r="P106" s="327"/>
      <c r="T106" s="202">
        <f>IFERROR(IF(T101,O106*(12/T102),O106),0)</f>
        <v>0</v>
      </c>
      <c r="U106" s="2" t="s">
        <v>137</v>
      </c>
    </row>
    <row r="107" spans="2:21" s="2" customFormat="1" ht="24" customHeight="1" thickTop="1" x14ac:dyDescent="0.35">
      <c r="C107" s="160" t="s">
        <v>140</v>
      </c>
      <c r="D107" s="161"/>
      <c r="E107" s="161"/>
      <c r="F107" s="161"/>
      <c r="G107" s="161"/>
      <c r="H107" s="16"/>
      <c r="I107" s="328"/>
      <c r="J107" s="328"/>
      <c r="K107" s="16"/>
      <c r="L107" s="328"/>
      <c r="M107" s="328"/>
      <c r="N107" s="16"/>
      <c r="O107" s="328"/>
      <c r="P107" s="328"/>
      <c r="T107" s="202">
        <f>IFERROR(IF(T101,O107*(12/T102),O107),0)</f>
        <v>0</v>
      </c>
      <c r="U107" s="2" t="s">
        <v>137</v>
      </c>
    </row>
    <row r="108" spans="2:21" s="2" customFormat="1" ht="17.5" customHeight="1" x14ac:dyDescent="0.35">
      <c r="C108" s="160" t="s">
        <v>141</v>
      </c>
      <c r="D108" s="161"/>
      <c r="E108" s="161"/>
      <c r="F108" s="161"/>
      <c r="G108" s="161"/>
      <c r="H108" s="16"/>
      <c r="I108" s="16"/>
      <c r="J108" s="16"/>
      <c r="K108" s="16"/>
      <c r="L108" s="16"/>
      <c r="M108" s="16"/>
      <c r="N108" s="16"/>
      <c r="O108" s="16"/>
    </row>
    <row r="109" spans="2:21" s="2" customFormat="1" ht="17.5" customHeight="1" x14ac:dyDescent="0.35">
      <c r="C109" s="160" t="s">
        <v>142</v>
      </c>
      <c r="D109" s="161"/>
      <c r="E109" s="161"/>
      <c r="F109" s="161"/>
      <c r="G109" s="161"/>
      <c r="H109" s="16"/>
      <c r="I109" s="16"/>
      <c r="J109" s="16"/>
      <c r="K109" s="16"/>
      <c r="L109" s="16"/>
      <c r="M109" s="16"/>
      <c r="N109" s="16"/>
      <c r="O109" s="16"/>
      <c r="T109" s="200"/>
    </row>
    <row r="110" spans="2:21" s="2" customFormat="1" ht="24" customHeight="1" x14ac:dyDescent="0.35">
      <c r="C110" s="160"/>
      <c r="D110" s="161"/>
      <c r="E110" s="161"/>
      <c r="F110" s="161"/>
      <c r="G110" s="161"/>
      <c r="H110" s="16"/>
      <c r="I110" s="16"/>
      <c r="J110" s="16"/>
      <c r="K110" s="16"/>
      <c r="L110" s="16"/>
      <c r="M110" s="16"/>
      <c r="N110" s="16"/>
      <c r="O110" s="16"/>
    </row>
    <row r="111" spans="2:21" s="2" customFormat="1" ht="24" customHeight="1" x14ac:dyDescent="0.35">
      <c r="C111" s="160" t="s">
        <v>143</v>
      </c>
      <c r="D111" s="161"/>
      <c r="E111" s="161"/>
      <c r="F111" s="161"/>
      <c r="G111" s="161"/>
      <c r="H111" s="16"/>
      <c r="I111" s="326"/>
      <c r="J111" s="326"/>
      <c r="K111" s="162"/>
      <c r="L111" s="326"/>
      <c r="M111" s="326"/>
      <c r="N111" s="162"/>
      <c r="O111" s="326"/>
      <c r="P111" s="326"/>
      <c r="Q111" s="240"/>
      <c r="T111" s="202">
        <f>IFERROR(IF(T101,O111*(12/T102),O111),0)</f>
        <v>0</v>
      </c>
      <c r="U111" s="2" t="s">
        <v>137</v>
      </c>
    </row>
    <row r="112" spans="2:21" s="2" customFormat="1" ht="18.649999999999999" customHeight="1" x14ac:dyDescent="0.35">
      <c r="C112" s="160" t="s">
        <v>144</v>
      </c>
      <c r="D112" s="161"/>
      <c r="E112" s="161"/>
      <c r="F112" s="161"/>
      <c r="G112" s="161"/>
      <c r="H112" s="16"/>
      <c r="I112" s="240"/>
      <c r="J112" s="16"/>
      <c r="K112" s="16"/>
      <c r="L112" s="240"/>
      <c r="M112" s="16"/>
      <c r="N112" s="16"/>
      <c r="O112" s="240"/>
    </row>
    <row r="113" spans="2:17" s="2" customFormat="1" ht="18.649999999999999" customHeight="1" x14ac:dyDescent="0.35">
      <c r="C113" s="160" t="s">
        <v>145</v>
      </c>
      <c r="D113" s="161"/>
      <c r="E113" s="161"/>
      <c r="F113" s="161"/>
      <c r="G113" s="161"/>
      <c r="H113" s="16"/>
      <c r="I113" s="16"/>
      <c r="J113" s="16"/>
      <c r="K113" s="16"/>
      <c r="L113" s="16"/>
      <c r="M113" s="16"/>
      <c r="N113" s="16"/>
      <c r="O113" s="16"/>
    </row>
    <row r="114" spans="2:17" s="2" customFormat="1" ht="18.649999999999999" customHeight="1" x14ac:dyDescent="0.35">
      <c r="C114" s="160" t="s">
        <v>146</v>
      </c>
      <c r="D114" s="161"/>
      <c r="E114" s="161"/>
      <c r="F114" s="161"/>
      <c r="G114" s="161"/>
      <c r="H114" s="16"/>
      <c r="I114" s="16"/>
      <c r="J114" s="16"/>
      <c r="K114" s="16"/>
      <c r="L114" s="16"/>
      <c r="M114" s="16"/>
      <c r="N114" s="16"/>
      <c r="O114" s="16"/>
    </row>
    <row r="115" spans="2:17" s="2" customFormat="1" ht="18.649999999999999" customHeight="1" thickBot="1" x14ac:dyDescent="0.4">
      <c r="C115" s="160"/>
      <c r="D115" s="161"/>
      <c r="E115" s="161"/>
      <c r="F115" s="161"/>
      <c r="G115" s="161"/>
      <c r="H115" s="16"/>
      <c r="I115" s="16"/>
      <c r="J115" s="16"/>
      <c r="K115" s="16"/>
      <c r="L115" s="16"/>
      <c r="M115" s="16"/>
      <c r="N115" s="16"/>
      <c r="O115" s="16"/>
    </row>
    <row r="116" spans="2:17" s="2" customFormat="1" ht="33" customHeight="1" thickTop="1" x14ac:dyDescent="0.35">
      <c r="B116" s="163"/>
      <c r="C116" s="164" t="s">
        <v>147</v>
      </c>
      <c r="D116" s="165"/>
      <c r="E116" s="239">
        <f>I104</f>
        <v>0</v>
      </c>
      <c r="F116" s="165"/>
      <c r="G116" s="166"/>
      <c r="H116" s="166"/>
      <c r="I116" s="320">
        <f>L104</f>
        <v>0</v>
      </c>
      <c r="J116" s="320"/>
      <c r="K116" s="166"/>
      <c r="L116" s="166"/>
      <c r="M116" s="321">
        <f>T104</f>
        <v>0</v>
      </c>
      <c r="N116" s="321"/>
      <c r="O116" s="321"/>
      <c r="P116" s="167"/>
      <c r="Q116" s="168"/>
    </row>
    <row r="117" spans="2:17" s="2" customFormat="1" ht="33" customHeight="1" thickBot="1" x14ac:dyDescent="0.4">
      <c r="B117" s="169"/>
      <c r="C117" s="170"/>
      <c r="D117" s="171"/>
      <c r="E117" s="170" t="s">
        <v>148</v>
      </c>
      <c r="F117" s="323" t="str">
        <f>IFERROR(((I116-E116)/ABS(E116)),"-")</f>
        <v>-</v>
      </c>
      <c r="G117" s="323"/>
      <c r="H117" s="172"/>
      <c r="I117" s="172"/>
      <c r="J117" s="172"/>
      <c r="K117" s="323" t="str">
        <f>IFERROR(((M116-I116)/ABS(I116)),"-")</f>
        <v>-</v>
      </c>
      <c r="L117" s="323"/>
      <c r="M117" s="323"/>
      <c r="N117" s="172"/>
      <c r="O117" s="172"/>
      <c r="P117" s="173"/>
      <c r="Q117" s="174"/>
    </row>
    <row r="118" spans="2:17" s="2" customFormat="1" ht="33" customHeight="1" thickTop="1" x14ac:dyDescent="0.35">
      <c r="B118" s="163"/>
      <c r="C118" s="164" t="s">
        <v>149</v>
      </c>
      <c r="D118" s="165"/>
      <c r="E118" s="239">
        <f>I104-I105</f>
        <v>0</v>
      </c>
      <c r="F118" s="165"/>
      <c r="G118" s="166"/>
      <c r="H118" s="166"/>
      <c r="I118" s="320">
        <f>L104-L105</f>
        <v>0</v>
      </c>
      <c r="J118" s="320"/>
      <c r="K118" s="166"/>
      <c r="L118" s="166"/>
      <c r="M118" s="321">
        <f>T104-T105</f>
        <v>0</v>
      </c>
      <c r="N118" s="321"/>
      <c r="O118" s="321"/>
      <c r="P118" s="167"/>
      <c r="Q118" s="168"/>
    </row>
    <row r="119" spans="2:17" s="2" customFormat="1" ht="33" customHeight="1" x14ac:dyDescent="0.35">
      <c r="B119" s="175"/>
      <c r="C119" s="160" t="s">
        <v>150</v>
      </c>
      <c r="D119" s="161"/>
      <c r="E119" s="160"/>
      <c r="F119" s="160"/>
      <c r="G119" s="16"/>
      <c r="H119" s="16"/>
      <c r="I119" s="16"/>
      <c r="J119" s="16"/>
      <c r="K119" s="16"/>
      <c r="L119" s="16"/>
      <c r="M119" s="16"/>
      <c r="N119" s="16"/>
      <c r="O119" s="16"/>
      <c r="Q119" s="176"/>
    </row>
    <row r="120" spans="2:17" s="2" customFormat="1" ht="33" customHeight="1" thickBot="1" x14ac:dyDescent="0.4">
      <c r="B120" s="169"/>
      <c r="C120" s="170"/>
      <c r="D120" s="171"/>
      <c r="E120" s="170" t="s">
        <v>148</v>
      </c>
      <c r="F120" s="323" t="str">
        <f>IFERROR(((I118-E118)/ABS(E118)),"-")</f>
        <v>-</v>
      </c>
      <c r="G120" s="323"/>
      <c r="H120" s="172"/>
      <c r="I120" s="172"/>
      <c r="J120" s="172"/>
      <c r="K120" s="323" t="str">
        <f>IFERROR(((M118-I118)/ABS(I118)),"-")</f>
        <v>-</v>
      </c>
      <c r="L120" s="323"/>
      <c r="M120" s="323"/>
      <c r="N120" s="172"/>
      <c r="O120" s="172"/>
      <c r="P120" s="173"/>
      <c r="Q120" s="174"/>
    </row>
    <row r="121" spans="2:17" s="2" customFormat="1" ht="33" customHeight="1" thickTop="1" x14ac:dyDescent="0.35">
      <c r="B121" s="163"/>
      <c r="C121" s="164" t="s">
        <v>151</v>
      </c>
      <c r="D121" s="165"/>
      <c r="E121" s="239">
        <f>I106</f>
        <v>0</v>
      </c>
      <c r="F121" s="165"/>
      <c r="G121" s="166"/>
      <c r="H121" s="166"/>
      <c r="I121" s="320">
        <f>L106</f>
        <v>0</v>
      </c>
      <c r="J121" s="320"/>
      <c r="K121" s="166"/>
      <c r="L121" s="166"/>
      <c r="M121" s="321">
        <f>T106</f>
        <v>0</v>
      </c>
      <c r="N121" s="321"/>
      <c r="O121" s="321"/>
      <c r="P121" s="167"/>
      <c r="Q121" s="168"/>
    </row>
    <row r="122" spans="2:17" s="2" customFormat="1" ht="33" customHeight="1" thickBot="1" x14ac:dyDescent="0.4">
      <c r="B122" s="169"/>
      <c r="C122" s="170"/>
      <c r="D122" s="171"/>
      <c r="E122" s="170" t="s">
        <v>148</v>
      </c>
      <c r="F122" s="323" t="str">
        <f>IFERROR(((I121-E121)/ABS(E121)),"-")</f>
        <v>-</v>
      </c>
      <c r="G122" s="323"/>
      <c r="H122" s="172"/>
      <c r="I122" s="172"/>
      <c r="J122" s="172"/>
      <c r="K122" s="323" t="str">
        <f>IFERROR(((M121-I121)/ABS(I121)),"-")</f>
        <v>-</v>
      </c>
      <c r="L122" s="323"/>
      <c r="M122" s="323"/>
      <c r="N122" s="172"/>
      <c r="O122" s="172"/>
      <c r="P122" s="173"/>
      <c r="Q122" s="174"/>
    </row>
    <row r="123" spans="2:17" s="2" customFormat="1" ht="33" customHeight="1" thickTop="1" x14ac:dyDescent="0.35">
      <c r="B123" s="163"/>
      <c r="C123" s="164" t="s">
        <v>152</v>
      </c>
      <c r="D123" s="165"/>
      <c r="E123" s="239">
        <f>I106+I107</f>
        <v>0</v>
      </c>
      <c r="F123" s="324" t="str">
        <f>IFERROR(TEXT((E123/E118),"+0%;-0%")&amp;" *","n/a*")</f>
        <v>n/a*</v>
      </c>
      <c r="G123" s="324"/>
      <c r="H123" s="166"/>
      <c r="I123" s="320">
        <f>L106+L107</f>
        <v>0</v>
      </c>
      <c r="J123" s="320"/>
      <c r="K123" s="324" t="str">
        <f>IFERROR(TEXT((I123/I118),"+0%;-0%")&amp;" *","n/a*")</f>
        <v>n/a*</v>
      </c>
      <c r="L123" s="324"/>
      <c r="M123" s="321">
        <f>T106+T107</f>
        <v>0</v>
      </c>
      <c r="N123" s="321"/>
      <c r="O123" s="321"/>
      <c r="P123" s="324" t="str">
        <f>IFERROR(TEXT((M123/M118),"+0%;-0%")&amp;" *","n/a*")</f>
        <v>n/a*</v>
      </c>
      <c r="Q123" s="325"/>
    </row>
    <row r="124" spans="2:17" s="2" customFormat="1" ht="33" customHeight="1" x14ac:dyDescent="0.35">
      <c r="B124" s="175"/>
      <c r="C124" s="160" t="s">
        <v>153</v>
      </c>
      <c r="D124" s="161"/>
      <c r="E124" s="160"/>
      <c r="F124" s="160"/>
      <c r="G124" s="16"/>
      <c r="H124" s="16"/>
      <c r="I124" s="16"/>
      <c r="J124" s="16"/>
      <c r="K124" s="16"/>
      <c r="L124" s="16"/>
      <c r="M124" s="16"/>
      <c r="N124" s="16"/>
      <c r="O124" s="16"/>
      <c r="Q124" s="176"/>
    </row>
    <row r="125" spans="2:17" s="2" customFormat="1" ht="33" customHeight="1" thickBot="1" x14ac:dyDescent="0.4">
      <c r="B125" s="169"/>
      <c r="C125" s="170"/>
      <c r="D125" s="171"/>
      <c r="E125" s="170" t="s">
        <v>148</v>
      </c>
      <c r="F125" s="323" t="str">
        <f>IFERROR(((I123-E123)/ABS(E123)),"-")</f>
        <v>-</v>
      </c>
      <c r="G125" s="323"/>
      <c r="H125" s="172"/>
      <c r="I125" s="172"/>
      <c r="J125" s="172"/>
      <c r="K125" s="323" t="str">
        <f>IFERROR(((M123-I123)/ABS(I123)),"-")</f>
        <v>-</v>
      </c>
      <c r="L125" s="323"/>
      <c r="M125" s="323"/>
      <c r="N125" s="172"/>
      <c r="O125" s="172"/>
      <c r="P125" s="173"/>
      <c r="Q125" s="174"/>
    </row>
    <row r="126" spans="2:17" s="2" customFormat="1" ht="33" customHeight="1" thickTop="1" x14ac:dyDescent="0.35">
      <c r="B126" s="163"/>
      <c r="C126" s="164" t="s">
        <v>154</v>
      </c>
      <c r="D126" s="165"/>
      <c r="E126" s="239">
        <f>I104-I105-I106</f>
        <v>0</v>
      </c>
      <c r="F126" s="165"/>
      <c r="G126" s="166"/>
      <c r="H126" s="166"/>
      <c r="I126" s="320">
        <f>L104-L105-L106</f>
        <v>0</v>
      </c>
      <c r="J126" s="320"/>
      <c r="K126" s="166"/>
      <c r="L126" s="166"/>
      <c r="M126" s="321">
        <f>T104-T105-T106</f>
        <v>0</v>
      </c>
      <c r="N126" s="321"/>
      <c r="O126" s="321"/>
      <c r="P126" s="167"/>
      <c r="Q126" s="168"/>
    </row>
    <row r="127" spans="2:17" s="2" customFormat="1" ht="33" customHeight="1" x14ac:dyDescent="0.35">
      <c r="B127" s="175"/>
      <c r="C127" s="160" t="s">
        <v>155</v>
      </c>
      <c r="D127" s="161"/>
      <c r="E127" s="160"/>
      <c r="F127" s="160"/>
      <c r="G127" s="16"/>
      <c r="H127" s="16"/>
      <c r="I127" s="16"/>
      <c r="J127" s="16"/>
      <c r="K127" s="16"/>
      <c r="L127" s="16"/>
      <c r="M127" s="16"/>
      <c r="N127" s="16"/>
      <c r="O127" s="16"/>
      <c r="Q127" s="176"/>
    </row>
    <row r="128" spans="2:17" s="2" customFormat="1" ht="33" customHeight="1" thickBot="1" x14ac:dyDescent="0.4">
      <c r="B128" s="169"/>
      <c r="C128" s="170"/>
      <c r="D128" s="171"/>
      <c r="E128" s="170" t="s">
        <v>148</v>
      </c>
      <c r="F128" s="323" t="str">
        <f>IFERROR(((I126-E126)/ABS(E126)),"-")</f>
        <v>-</v>
      </c>
      <c r="G128" s="323"/>
      <c r="H128" s="172"/>
      <c r="I128" s="172"/>
      <c r="J128" s="172"/>
      <c r="K128" s="323" t="str">
        <f>IFERROR(((M126-I126)/ABS(I126)),"-")</f>
        <v>-</v>
      </c>
      <c r="L128" s="323"/>
      <c r="M128" s="323"/>
      <c r="N128" s="172"/>
      <c r="O128" s="172"/>
      <c r="P128" s="173"/>
      <c r="Q128" s="174"/>
    </row>
    <row r="129" spans="2:18" s="2" customFormat="1" ht="33" customHeight="1" thickTop="1" x14ac:dyDescent="0.35">
      <c r="B129" s="163"/>
      <c r="C129" s="164" t="s">
        <v>143</v>
      </c>
      <c r="D129" s="165"/>
      <c r="E129" s="239">
        <f>I111</f>
        <v>0</v>
      </c>
      <c r="F129" s="319" t="str">
        <f>IFERROR(TEXT((E129/E118),"+0%;-0%")&amp;" **","n/a**")</f>
        <v>n/a**</v>
      </c>
      <c r="G129" s="319"/>
      <c r="H129" s="166"/>
      <c r="I129" s="320">
        <f>L111</f>
        <v>0</v>
      </c>
      <c r="J129" s="320"/>
      <c r="K129" s="319" t="str">
        <f>IFERROR(TEXT((I129/I118),"+0%;-0%")&amp;" **","n/a**")</f>
        <v>n/a**</v>
      </c>
      <c r="L129" s="319"/>
      <c r="M129" s="321">
        <f>T111</f>
        <v>0</v>
      </c>
      <c r="N129" s="321"/>
      <c r="O129" s="321"/>
      <c r="P129" s="319" t="str">
        <f>IFERROR(TEXT((M129/M118),"+0%;-0%")&amp;" **","n/a**")</f>
        <v>n/a**</v>
      </c>
      <c r="Q129" s="322"/>
    </row>
    <row r="130" spans="2:18" s="2" customFormat="1" ht="33" customHeight="1" thickBot="1" x14ac:dyDescent="0.4">
      <c r="B130" s="169"/>
      <c r="C130" s="170"/>
      <c r="D130" s="171"/>
      <c r="E130" s="170" t="s">
        <v>148</v>
      </c>
      <c r="F130" s="323" t="str">
        <f>IFERROR(((I129-E129)/ABS(E129)),"-")</f>
        <v>-</v>
      </c>
      <c r="G130" s="323"/>
      <c r="H130" s="172"/>
      <c r="I130" s="172"/>
      <c r="J130" s="172"/>
      <c r="K130" s="323" t="str">
        <f>IFERROR(((M129-I129)/ABS(I129)),"-")</f>
        <v>-</v>
      </c>
      <c r="L130" s="323"/>
      <c r="M130" s="323"/>
      <c r="N130" s="172"/>
      <c r="O130" s="172"/>
      <c r="P130" s="173"/>
      <c r="Q130" s="174"/>
    </row>
    <row r="131" spans="2:18" s="2" customFormat="1" ht="18.649999999999999" customHeight="1" thickTop="1" x14ac:dyDescent="0.35">
      <c r="B131" s="24"/>
      <c r="C131" s="24" t="s">
        <v>156</v>
      </c>
      <c r="D131" s="161"/>
      <c r="E131" s="161"/>
      <c r="F131" s="161"/>
      <c r="G131" s="16"/>
      <c r="H131" s="16"/>
      <c r="I131" s="16"/>
      <c r="J131" s="16"/>
      <c r="K131" s="16"/>
      <c r="L131" s="16"/>
      <c r="M131" s="16"/>
      <c r="N131" s="16"/>
      <c r="O131" s="16"/>
    </row>
    <row r="132" spans="2:18" ht="16.5" customHeight="1" x14ac:dyDescent="0.35"/>
    <row r="133" spans="2:18" s="2" customFormat="1" ht="20.5" customHeight="1" x14ac:dyDescent="0.35">
      <c r="B133" s="177"/>
      <c r="C133" s="45" t="s">
        <v>101</v>
      </c>
      <c r="D133" s="45"/>
      <c r="E133" s="46"/>
      <c r="F133" s="46"/>
      <c r="G133" s="46"/>
      <c r="H133" s="46"/>
      <c r="I133" s="46"/>
      <c r="J133" s="46"/>
      <c r="K133" s="46"/>
      <c r="L133" s="46"/>
      <c r="M133" s="46"/>
      <c r="N133" s="46"/>
      <c r="O133" s="46"/>
      <c r="P133" s="63"/>
      <c r="Q133" s="47"/>
    </row>
    <row r="134" spans="2:18" s="4" customFormat="1" ht="20.25" customHeight="1" x14ac:dyDescent="0.35">
      <c r="B134" s="178"/>
      <c r="C134" s="337"/>
      <c r="D134" s="338"/>
      <c r="E134" s="338"/>
      <c r="F134" s="338"/>
      <c r="G134" s="338"/>
      <c r="H134" s="338"/>
      <c r="I134" s="338"/>
      <c r="J134" s="338"/>
      <c r="K134" s="338"/>
      <c r="L134" s="338"/>
      <c r="M134" s="338"/>
      <c r="N134" s="338"/>
      <c r="O134" s="338"/>
      <c r="P134" s="339"/>
      <c r="Q134" s="179"/>
      <c r="R134" s="56" t="s">
        <v>102</v>
      </c>
    </row>
    <row r="135" spans="2:18" s="4" customFormat="1" ht="20.25" customHeight="1" x14ac:dyDescent="0.35">
      <c r="B135" s="178"/>
      <c r="C135" s="340"/>
      <c r="D135" s="341"/>
      <c r="E135" s="341"/>
      <c r="F135" s="341"/>
      <c r="G135" s="341"/>
      <c r="H135" s="341"/>
      <c r="I135" s="341"/>
      <c r="J135" s="341"/>
      <c r="K135" s="341"/>
      <c r="L135" s="341"/>
      <c r="M135" s="341"/>
      <c r="N135" s="341"/>
      <c r="O135" s="341"/>
      <c r="P135" s="342"/>
      <c r="Q135" s="179"/>
      <c r="R135" s="56" t="s">
        <v>102</v>
      </c>
    </row>
    <row r="136" spans="2:18" s="4" customFormat="1" ht="20.25" customHeight="1" x14ac:dyDescent="0.35">
      <c r="B136" s="178"/>
      <c r="C136" s="340"/>
      <c r="D136" s="341"/>
      <c r="E136" s="341"/>
      <c r="F136" s="341"/>
      <c r="G136" s="341"/>
      <c r="H136" s="341"/>
      <c r="I136" s="341"/>
      <c r="J136" s="341"/>
      <c r="K136" s="341"/>
      <c r="L136" s="341"/>
      <c r="M136" s="341"/>
      <c r="N136" s="341"/>
      <c r="O136" s="341"/>
      <c r="P136" s="342"/>
      <c r="Q136" s="179"/>
      <c r="R136" s="56" t="s">
        <v>102</v>
      </c>
    </row>
    <row r="137" spans="2:18" s="4" customFormat="1" ht="20.25" customHeight="1" x14ac:dyDescent="0.35">
      <c r="B137" s="178"/>
      <c r="C137" s="340"/>
      <c r="D137" s="341"/>
      <c r="E137" s="341"/>
      <c r="F137" s="341"/>
      <c r="G137" s="341"/>
      <c r="H137" s="341"/>
      <c r="I137" s="341"/>
      <c r="J137" s="341"/>
      <c r="K137" s="341"/>
      <c r="L137" s="341"/>
      <c r="M137" s="341"/>
      <c r="N137" s="341"/>
      <c r="O137" s="341"/>
      <c r="P137" s="342"/>
      <c r="Q137" s="179"/>
      <c r="R137" s="56" t="s">
        <v>102</v>
      </c>
    </row>
    <row r="138" spans="2:18" s="4" customFormat="1" ht="20.25" customHeight="1" x14ac:dyDescent="0.35">
      <c r="B138" s="178"/>
      <c r="C138" s="340"/>
      <c r="D138" s="341"/>
      <c r="E138" s="341"/>
      <c r="F138" s="341"/>
      <c r="G138" s="341"/>
      <c r="H138" s="341"/>
      <c r="I138" s="341"/>
      <c r="J138" s="341"/>
      <c r="K138" s="341"/>
      <c r="L138" s="341"/>
      <c r="M138" s="341"/>
      <c r="N138" s="341"/>
      <c r="O138" s="341"/>
      <c r="P138" s="342"/>
      <c r="Q138" s="179"/>
      <c r="R138" s="56" t="s">
        <v>102</v>
      </c>
    </row>
    <row r="139" spans="2:18" s="4" customFormat="1" ht="20.25" customHeight="1" x14ac:dyDescent="0.35">
      <c r="B139" s="178"/>
      <c r="C139" s="343"/>
      <c r="D139" s="344"/>
      <c r="E139" s="344"/>
      <c r="F139" s="344"/>
      <c r="G139" s="344"/>
      <c r="H139" s="344"/>
      <c r="I139" s="344"/>
      <c r="J139" s="344"/>
      <c r="K139" s="344"/>
      <c r="L139" s="344"/>
      <c r="M139" s="344"/>
      <c r="N139" s="344"/>
      <c r="O139" s="344"/>
      <c r="P139" s="345"/>
      <c r="Q139" s="179"/>
      <c r="R139" s="56" t="s">
        <v>102</v>
      </c>
    </row>
    <row r="140" spans="2:18" ht="15" customHeight="1" x14ac:dyDescent="0.35">
      <c r="B140" s="49"/>
      <c r="C140" s="50"/>
      <c r="D140" s="50"/>
      <c r="E140" s="50"/>
      <c r="F140" s="50"/>
      <c r="G140" s="50"/>
      <c r="H140" s="50"/>
      <c r="I140" s="50"/>
      <c r="J140" s="50"/>
      <c r="K140" s="50"/>
      <c r="L140" s="50"/>
      <c r="M140" s="50"/>
      <c r="N140" s="50"/>
      <c r="O140" s="50"/>
      <c r="P140" s="50"/>
      <c r="Q140" s="51"/>
    </row>
    <row r="141" spans="2:18" x14ac:dyDescent="0.35">
      <c r="C141" s="180"/>
    </row>
    <row r="142" spans="2:18" x14ac:dyDescent="0.35"/>
    <row r="143" spans="2:18" x14ac:dyDescent="0.35"/>
    <row r="144" spans="2:18"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sheetData>
  <sheetProtection algorithmName="SHA-512" hashValue="VZqbgfkvBmr4Vq7pkf4KqsdkcLkQw4riunS0Nhf9sbW2bja5MDYB/XkafX1w0UfqeZsTyT5Ltsav6W0q/+OpxA==" saltValue="fwp1AxvfQuy2eFMCo0J4ww==" spinCount="100000" sheet="1" formatRows="0" selectLockedCells="1"/>
  <mergeCells count="230">
    <mergeCell ref="F66:G66"/>
    <mergeCell ref="K66:M66"/>
    <mergeCell ref="F85:G85"/>
    <mergeCell ref="K85:M85"/>
    <mergeCell ref="I86:J86"/>
    <mergeCell ref="M86:O86"/>
    <mergeCell ref="I75:J75"/>
    <mergeCell ref="L75:M75"/>
    <mergeCell ref="O75:P75"/>
    <mergeCell ref="I79:J79"/>
    <mergeCell ref="L79:M79"/>
    <mergeCell ref="O79:P79"/>
    <mergeCell ref="P59:Q59"/>
    <mergeCell ref="F61:G61"/>
    <mergeCell ref="K61:M61"/>
    <mergeCell ref="I62:J62"/>
    <mergeCell ref="M62:O62"/>
    <mergeCell ref="F64:G64"/>
    <mergeCell ref="K64:M64"/>
    <mergeCell ref="F65:G65"/>
    <mergeCell ref="I65:J65"/>
    <mergeCell ref="K65:L65"/>
    <mergeCell ref="M65:O65"/>
    <mergeCell ref="P65:Q65"/>
    <mergeCell ref="I54:J54"/>
    <mergeCell ref="M54:O54"/>
    <mergeCell ref="F56:G56"/>
    <mergeCell ref="K56:M56"/>
    <mergeCell ref="I57:J57"/>
    <mergeCell ref="M57:O57"/>
    <mergeCell ref="F58:G58"/>
    <mergeCell ref="K58:M58"/>
    <mergeCell ref="F59:G59"/>
    <mergeCell ref="I59:J59"/>
    <mergeCell ref="K59:L59"/>
    <mergeCell ref="M59:O59"/>
    <mergeCell ref="I43:J43"/>
    <mergeCell ref="L43:M43"/>
    <mergeCell ref="O43:P43"/>
    <mergeCell ref="I47:J47"/>
    <mergeCell ref="L47:M47"/>
    <mergeCell ref="O47:P47"/>
    <mergeCell ref="I52:J52"/>
    <mergeCell ref="M52:O52"/>
    <mergeCell ref="F53:G53"/>
    <mergeCell ref="K53:M53"/>
    <mergeCell ref="I40:J40"/>
    <mergeCell ref="L40:M40"/>
    <mergeCell ref="O40:P40"/>
    <mergeCell ref="I41:J41"/>
    <mergeCell ref="L41:M41"/>
    <mergeCell ref="O41:P41"/>
    <mergeCell ref="I42:J42"/>
    <mergeCell ref="L42:M42"/>
    <mergeCell ref="O42:P42"/>
    <mergeCell ref="D37:F37"/>
    <mergeCell ref="G37:H37"/>
    <mergeCell ref="I37:J37"/>
    <mergeCell ref="O37:P37"/>
    <mergeCell ref="D38:F38"/>
    <mergeCell ref="G38:H38"/>
    <mergeCell ref="I38:J38"/>
    <mergeCell ref="O38:P38"/>
    <mergeCell ref="F39:G39"/>
    <mergeCell ref="I39:J39"/>
    <mergeCell ref="L39:M39"/>
    <mergeCell ref="O39:P39"/>
    <mergeCell ref="B3:Q3"/>
    <mergeCell ref="D5:F5"/>
    <mergeCell ref="G5:H5"/>
    <mergeCell ref="I5:J5"/>
    <mergeCell ref="O5:P5"/>
    <mergeCell ref="I8:J8"/>
    <mergeCell ref="L8:M8"/>
    <mergeCell ref="O8:P8"/>
    <mergeCell ref="I9:J9"/>
    <mergeCell ref="L9:M9"/>
    <mergeCell ref="O9:P9"/>
    <mergeCell ref="D6:F6"/>
    <mergeCell ref="G6:H6"/>
    <mergeCell ref="I6:J6"/>
    <mergeCell ref="O6:P6"/>
    <mergeCell ref="F7:G7"/>
    <mergeCell ref="I7:J7"/>
    <mergeCell ref="L7:M7"/>
    <mergeCell ref="O7:P7"/>
    <mergeCell ref="I15:J15"/>
    <mergeCell ref="L15:M15"/>
    <mergeCell ref="O15:P15"/>
    <mergeCell ref="I20:J20"/>
    <mergeCell ref="M20:O20"/>
    <mergeCell ref="F21:G21"/>
    <mergeCell ref="K21:M21"/>
    <mergeCell ref="I10:J10"/>
    <mergeCell ref="L10:M10"/>
    <mergeCell ref="O10:P10"/>
    <mergeCell ref="I11:J11"/>
    <mergeCell ref="L11:M11"/>
    <mergeCell ref="O11:P11"/>
    <mergeCell ref="F26:G26"/>
    <mergeCell ref="K26:M26"/>
    <mergeCell ref="F27:G27"/>
    <mergeCell ref="I27:J27"/>
    <mergeCell ref="K27:L27"/>
    <mergeCell ref="M27:O27"/>
    <mergeCell ref="I22:J22"/>
    <mergeCell ref="M22:O22"/>
    <mergeCell ref="F24:G24"/>
    <mergeCell ref="K24:M24"/>
    <mergeCell ref="I25:J25"/>
    <mergeCell ref="M25:O25"/>
    <mergeCell ref="F33:G33"/>
    <mergeCell ref="I33:J33"/>
    <mergeCell ref="K33:L33"/>
    <mergeCell ref="M33:O33"/>
    <mergeCell ref="P33:Q33"/>
    <mergeCell ref="F34:G34"/>
    <mergeCell ref="K34:M34"/>
    <mergeCell ref="P27:Q27"/>
    <mergeCell ref="F29:G29"/>
    <mergeCell ref="K29:M29"/>
    <mergeCell ref="I30:J30"/>
    <mergeCell ref="M30:O30"/>
    <mergeCell ref="F32:G32"/>
    <mergeCell ref="K32:M32"/>
    <mergeCell ref="C134:P139"/>
    <mergeCell ref="D69:F69"/>
    <mergeCell ref="G69:H69"/>
    <mergeCell ref="I69:J69"/>
    <mergeCell ref="O69:P69"/>
    <mergeCell ref="D70:F70"/>
    <mergeCell ref="G70:H70"/>
    <mergeCell ref="I70:J70"/>
    <mergeCell ref="I73:J73"/>
    <mergeCell ref="L73:M73"/>
    <mergeCell ref="O73:P73"/>
    <mergeCell ref="I74:J74"/>
    <mergeCell ref="L74:M74"/>
    <mergeCell ref="O74:P74"/>
    <mergeCell ref="O70:P70"/>
    <mergeCell ref="F71:G71"/>
    <mergeCell ref="I71:J71"/>
    <mergeCell ref="L71:M71"/>
    <mergeCell ref="O71:P71"/>
    <mergeCell ref="I72:J72"/>
    <mergeCell ref="L72:M72"/>
    <mergeCell ref="O72:P72"/>
    <mergeCell ref="I84:J84"/>
    <mergeCell ref="M84:O84"/>
    <mergeCell ref="F93:G93"/>
    <mergeCell ref="K93:M93"/>
    <mergeCell ref="F88:G88"/>
    <mergeCell ref="K88:M88"/>
    <mergeCell ref="I89:J89"/>
    <mergeCell ref="M89:O89"/>
    <mergeCell ref="F90:G90"/>
    <mergeCell ref="K90:M90"/>
    <mergeCell ref="P97:Q97"/>
    <mergeCell ref="F91:G91"/>
    <mergeCell ref="I91:J91"/>
    <mergeCell ref="K91:L91"/>
    <mergeCell ref="M91:O91"/>
    <mergeCell ref="P91:Q91"/>
    <mergeCell ref="F98:G98"/>
    <mergeCell ref="K98:M98"/>
    <mergeCell ref="D101:F101"/>
    <mergeCell ref="G101:H101"/>
    <mergeCell ref="I101:J101"/>
    <mergeCell ref="O101:P101"/>
    <mergeCell ref="I94:J94"/>
    <mergeCell ref="M94:O94"/>
    <mergeCell ref="F96:G96"/>
    <mergeCell ref="K96:M96"/>
    <mergeCell ref="F97:G97"/>
    <mergeCell ref="I97:J97"/>
    <mergeCell ref="K97:L97"/>
    <mergeCell ref="M97:O97"/>
    <mergeCell ref="I104:J104"/>
    <mergeCell ref="L104:M104"/>
    <mergeCell ref="O104:P104"/>
    <mergeCell ref="I105:J105"/>
    <mergeCell ref="L105:M105"/>
    <mergeCell ref="O105:P105"/>
    <mergeCell ref="D102:F102"/>
    <mergeCell ref="G102:H102"/>
    <mergeCell ref="I102:J102"/>
    <mergeCell ref="O102:P102"/>
    <mergeCell ref="F103:G103"/>
    <mergeCell ref="I103:J103"/>
    <mergeCell ref="L103:M103"/>
    <mergeCell ref="O103:P103"/>
    <mergeCell ref="I111:J111"/>
    <mergeCell ref="L111:M111"/>
    <mergeCell ref="O111:P111"/>
    <mergeCell ref="I116:J116"/>
    <mergeCell ref="M116:O116"/>
    <mergeCell ref="F117:G117"/>
    <mergeCell ref="K117:M117"/>
    <mergeCell ref="I106:J106"/>
    <mergeCell ref="L106:M106"/>
    <mergeCell ref="O106:P106"/>
    <mergeCell ref="I107:J107"/>
    <mergeCell ref="L107:M107"/>
    <mergeCell ref="O107:P107"/>
    <mergeCell ref="F122:G122"/>
    <mergeCell ref="K122:M122"/>
    <mergeCell ref="F123:G123"/>
    <mergeCell ref="I123:J123"/>
    <mergeCell ref="K123:L123"/>
    <mergeCell ref="M123:O123"/>
    <mergeCell ref="I118:J118"/>
    <mergeCell ref="M118:O118"/>
    <mergeCell ref="F120:G120"/>
    <mergeCell ref="K120:M120"/>
    <mergeCell ref="I121:J121"/>
    <mergeCell ref="M121:O121"/>
    <mergeCell ref="F129:G129"/>
    <mergeCell ref="I129:J129"/>
    <mergeCell ref="K129:L129"/>
    <mergeCell ref="M129:O129"/>
    <mergeCell ref="P129:Q129"/>
    <mergeCell ref="F130:G130"/>
    <mergeCell ref="K130:M130"/>
    <mergeCell ref="P123:Q123"/>
    <mergeCell ref="F125:G125"/>
    <mergeCell ref="K125:M125"/>
    <mergeCell ref="I126:J126"/>
    <mergeCell ref="M126:O126"/>
    <mergeCell ref="F128:G128"/>
    <mergeCell ref="K128:M128"/>
  </mergeCells>
  <conditionalFormatting sqref="F27:G27">
    <cfRule type="expression" dxfId="31" priority="100">
      <formula>(E27/E22)&lt;0</formula>
    </cfRule>
  </conditionalFormatting>
  <conditionalFormatting sqref="F33:G33">
    <cfRule type="expression" dxfId="30" priority="97">
      <formula>(E33/E22)&lt;0</formula>
    </cfRule>
  </conditionalFormatting>
  <conditionalFormatting sqref="F59:G59">
    <cfRule type="expression" dxfId="29" priority="94">
      <formula>(E59/E54)&lt;0</formula>
    </cfRule>
  </conditionalFormatting>
  <conditionalFormatting sqref="F65:G65">
    <cfRule type="expression" dxfId="28" priority="91">
      <formula>(E65/E54)&lt;0</formula>
    </cfRule>
  </conditionalFormatting>
  <conditionalFormatting sqref="F91:G91">
    <cfRule type="expression" dxfId="27" priority="82">
      <formula>(E91/E86)&lt;0</formula>
    </cfRule>
  </conditionalFormatting>
  <conditionalFormatting sqref="F97:G97">
    <cfRule type="expression" dxfId="26" priority="79">
      <formula>(E97/E86)&lt;0</formula>
    </cfRule>
  </conditionalFormatting>
  <conditionalFormatting sqref="F123:G123">
    <cfRule type="expression" dxfId="25" priority="76">
      <formula>(E123/E118)&lt;0</formula>
    </cfRule>
  </conditionalFormatting>
  <conditionalFormatting sqref="F129:G129">
    <cfRule type="expression" dxfId="24" priority="73">
      <formula>(E129/E118)&lt;0</formula>
    </cfRule>
  </conditionalFormatting>
  <conditionalFormatting sqref="K27:L27">
    <cfRule type="expression" dxfId="23" priority="99">
      <formula>(I27/I22)&lt;0</formula>
    </cfRule>
  </conditionalFormatting>
  <conditionalFormatting sqref="K33:L33">
    <cfRule type="expression" dxfId="22" priority="96">
      <formula>(I33/I22)&lt;0</formula>
    </cfRule>
  </conditionalFormatting>
  <conditionalFormatting sqref="K59:L59">
    <cfRule type="expression" dxfId="21" priority="93">
      <formula>(I59/I54)&lt;0</formula>
    </cfRule>
  </conditionalFormatting>
  <conditionalFormatting sqref="K65:L65">
    <cfRule type="expression" dxfId="20" priority="90">
      <formula>(I65/I54)&lt;0</formula>
    </cfRule>
  </conditionalFormatting>
  <conditionalFormatting sqref="K91:L91">
    <cfRule type="expression" dxfId="19" priority="81">
      <formula>(I91/I86)&lt;0</formula>
    </cfRule>
  </conditionalFormatting>
  <conditionalFormatting sqref="K97:L97">
    <cfRule type="expression" dxfId="18" priority="78">
      <formula>(I97/I86)&lt;0</formula>
    </cfRule>
  </conditionalFormatting>
  <conditionalFormatting sqref="K123:L123">
    <cfRule type="expression" dxfId="17" priority="75">
      <formula>(I123/I118)&lt;0</formula>
    </cfRule>
  </conditionalFormatting>
  <conditionalFormatting sqref="K129:L129">
    <cfRule type="expression" dxfId="16" priority="72">
      <formula>(I129/I118)&lt;0</formula>
    </cfRule>
  </conditionalFormatting>
  <conditionalFormatting sqref="L5:N5">
    <cfRule type="expression" dxfId="15" priority="138">
      <formula>O7&lt;&gt;YEAR_3</formula>
    </cfRule>
  </conditionalFormatting>
  <conditionalFormatting sqref="L37:N37">
    <cfRule type="expression" dxfId="14" priority="130">
      <formula>O39&lt;&gt;YEAR_3</formula>
    </cfRule>
  </conditionalFormatting>
  <conditionalFormatting sqref="L69:N69">
    <cfRule type="expression" dxfId="13" priority="136">
      <formula>O71&lt;&gt;YEAR_3</formula>
    </cfRule>
  </conditionalFormatting>
  <conditionalFormatting sqref="L101:N101">
    <cfRule type="expression" dxfId="12" priority="134">
      <formula>O103&lt;&gt;YEAR_3</formula>
    </cfRule>
  </conditionalFormatting>
  <conditionalFormatting sqref="O5:P5">
    <cfRule type="expression" dxfId="11" priority="137">
      <formula>O7&lt;&gt;YEAR_3</formula>
    </cfRule>
  </conditionalFormatting>
  <conditionalFormatting sqref="O37:P37">
    <cfRule type="expression" dxfId="10" priority="112">
      <formula>O39&lt;&gt;YEAR_3</formula>
    </cfRule>
  </conditionalFormatting>
  <conditionalFormatting sqref="O69:P69">
    <cfRule type="expression" dxfId="9" priority="111">
      <formula>O71&lt;&gt;YEAR_3</formula>
    </cfRule>
  </conditionalFormatting>
  <conditionalFormatting sqref="O101:P101">
    <cfRule type="expression" dxfId="8" priority="110">
      <formula>O103&lt;&gt;YEAR_3</formula>
    </cfRule>
  </conditionalFormatting>
  <conditionalFormatting sqref="P27:Q27">
    <cfRule type="expression" dxfId="7" priority="98">
      <formula>(M27/M22)&lt;0</formula>
    </cfRule>
  </conditionalFormatting>
  <conditionalFormatting sqref="P33:Q33">
    <cfRule type="expression" dxfId="6" priority="95">
      <formula>(M33/M22)&lt;0</formula>
    </cfRule>
  </conditionalFormatting>
  <conditionalFormatting sqref="P59:Q59">
    <cfRule type="expression" dxfId="5" priority="92">
      <formula>(M59/M54)&lt;0</formula>
    </cfRule>
  </conditionalFormatting>
  <conditionalFormatting sqref="P65:Q65">
    <cfRule type="expression" dxfId="4" priority="89">
      <formula>(M65/M54)&lt;0</formula>
    </cfRule>
  </conditionalFormatting>
  <conditionalFormatting sqref="P91:Q91">
    <cfRule type="expression" dxfId="3" priority="80">
      <formula>(M91/M86)&lt;0</formula>
    </cfRule>
  </conditionalFormatting>
  <conditionalFormatting sqref="P97:Q97">
    <cfRule type="expression" dxfId="2" priority="77">
      <formula>(M97/M86)&lt;0</formula>
    </cfRule>
  </conditionalFormatting>
  <conditionalFormatting sqref="P123:Q123">
    <cfRule type="expression" dxfId="1" priority="74">
      <formula>(M123/M118)&lt;0</formula>
    </cfRule>
  </conditionalFormatting>
  <conditionalFormatting sqref="P129:Q129">
    <cfRule type="expression" dxfId="0" priority="71">
      <formula>(M129/M118)&lt;0</formula>
    </cfRule>
  </conditionalFormatting>
  <dataValidations count="8">
    <dataValidation type="date" operator="greaterThan" allowBlank="1" showInputMessage="1" showErrorMessage="1" errorTitle="Invalid Date..." error="Please enter a valid date." sqref="I5:J6 I101:J102 I69:J70 I37:J38" xr:uid="{2FEC640B-DEC6-4606-8B1A-8F3C4F7FD777}">
      <formula1>1</formula1>
    </dataValidation>
    <dataValidation allowBlank="1" showErrorMessage="1" errorTitle="Too Many Characters..." error="You have entered too many characters in this text field.  The maximum number of characters allowed is 186.  Please re-enter." sqref="C134" xr:uid="{177D0717-50C8-42FC-BC6B-85CF9EB58802}"/>
    <dataValidation type="custom" allowBlank="1" showErrorMessage="1" errorTitle="Non-Numeric Entry" error="You have entered a non-numeric or non-whole-number value in the current cell.  This is not allowed.  Please enter a number or leave the cell blank to continue." sqref="I8:J11 I15:J15 L8:M11 L15:M15 O8:P11 O15:P15 I104:J107 I79:J79 L104:M107 L79:M79 O104:P107 O79:P79 I72:J75 I47:J47 L72:M75 L47:M47 O72:P75 O47:P47 I40:J43 L40:M43 O40:P43 I111:J111 L111:M111 O111:P111" xr:uid="{4FEA4FFF-2651-444F-BC1A-84EB2A381C87}">
      <formula1>IF(AND(ISNUMBER(I8),MOD(I8,1)=0),TRUE,FALSE)</formula1>
    </dataValidation>
    <dataValidation type="list" allowBlank="1" showErrorMessage="1" errorTitle="Please Select a Year..." error="You may only select a year from the dropdown or clear the cell.  Please perform one of those actions to continue." sqref="O7:P7 O71:P71 O103:P103 O39:P39" xr:uid="{9B62A3DC-10C8-432F-9A51-40BA1C78DE59}">
      <formula1>LKP_YEAR_3</formula1>
    </dataValidation>
    <dataValidation type="list" allowBlank="1" showErrorMessage="1" errorTitle="Please Select a Year..." error="You may only select a year from the dropdown or clear the cell.  Please perform one of those actions to continue." sqref="L7:M7 L71:M71 L103:M103 L39:M39" xr:uid="{992625B4-0F68-4835-819E-CE0FDA91B74E}">
      <formula1>LKP_YEAR_2</formula1>
    </dataValidation>
    <dataValidation type="list" allowBlank="1" showErrorMessage="1" errorTitle="Please Select a Year..." error="You may only select a year from the dropdown or clear the cell.  Please perform one of those actions to continue." sqref="I7:J7 I71:J71 I103:J103 I39:J39" xr:uid="{F8DA8E6F-EA33-4718-92DA-C3B7D2B7334E}">
      <formula1>LKP_YEAR_1</formula1>
    </dataValidation>
    <dataValidation type="date" allowBlank="1" showInputMessage="1" showErrorMessage="1" errorTitle="Invalid Date..." error="Please enter a valid date for the year selected in the cell below._x000a_(Format: mm/dd/yyyy)" sqref="O5:P5 O37:P37 O69:P69 O101:P101" xr:uid="{B32B1622-F706-4A38-AC4D-4F507D7D858E}">
      <formula1>DATE(O7,1,1)</formula1>
      <formula2>DATE(O7,12,31)</formula2>
    </dataValidation>
    <dataValidation type="textLength" allowBlank="1" showErrorMessage="1" errorTitle="Too Many Characters" error="You have entered too many characters in this text field.  The maximum number of characters allowed is 186.  Please re-enter." sqref="B134:B139" xr:uid="{98BA3C0A-AF04-447F-BF6E-99867352B45D}">
      <formula1>0</formula1>
      <formula2>186</formula2>
    </dataValidation>
  </dataValidations>
  <pageMargins left="0.25" right="0.25" top="0.45" bottom="0.45" header="0.25" footer="0.25"/>
  <pageSetup paperSize="5" scale="65" fitToHeight="0" orientation="portrait" r:id="rId1"/>
  <headerFooter>
    <oddFooter>&amp;CPage &amp;P of &amp;N</oddFooter>
  </headerFooter>
  <rowBreaks count="3" manualBreakCount="3">
    <brk id="36" max="16383" man="1"/>
    <brk id="68"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outlinePr summaryBelow="0"/>
    <pageSetUpPr fitToPage="1"/>
  </sheetPr>
  <dimension ref="A1:AC384"/>
  <sheetViews>
    <sheetView showGridLines="0" zoomScaleNormal="100" workbookViewId="0">
      <pane ySplit="1" topLeftCell="A2" activePane="bottomLeft" state="frozen"/>
      <selection pane="bottomLeft" activeCell="H3" sqref="H3:Q3"/>
    </sheetView>
  </sheetViews>
  <sheetFormatPr defaultColWidth="9.1796875" defaultRowHeight="14.5" zeroHeight="1" x14ac:dyDescent="0.35"/>
  <cols>
    <col min="1" max="1" width="3" bestFit="1" customWidth="1"/>
    <col min="2" max="2" width="4.453125" customWidth="1"/>
    <col min="3" max="3" width="4.7265625" customWidth="1"/>
    <col min="4" max="4" width="32.26953125" customWidth="1"/>
    <col min="5" max="6" width="24.54296875" hidden="1" customWidth="1"/>
    <col min="7" max="7" width="2.453125" customWidth="1"/>
    <col min="8" max="8" width="18.7265625" customWidth="1"/>
    <col min="9" max="10" width="2.453125" customWidth="1"/>
    <col min="11" max="11" width="18.7265625" customWidth="1"/>
    <col min="12" max="13" width="2.453125" customWidth="1"/>
    <col min="14" max="14" width="18.7265625" customWidth="1"/>
    <col min="15" max="16" width="2.453125" customWidth="1"/>
    <col min="17" max="17" width="18.7265625" customWidth="1"/>
    <col min="18" max="18" width="2.453125" customWidth="1"/>
    <col min="19" max="19" width="4.81640625" customWidth="1"/>
    <col min="20" max="20" width="3.7265625" customWidth="1"/>
    <col min="21" max="26" width="9.1796875" hidden="1" customWidth="1"/>
    <col min="27" max="27" width="0" hidden="1" customWidth="1"/>
  </cols>
  <sheetData>
    <row r="1" spans="1:29" s="1" customFormat="1" ht="40.5" customHeight="1" thickBot="1" x14ac:dyDescent="0.8">
      <c r="B1" s="98" t="s">
        <v>157</v>
      </c>
      <c r="C1" s="93"/>
      <c r="D1" s="93"/>
      <c r="E1" s="93"/>
      <c r="F1" s="93"/>
      <c r="G1" s="94"/>
      <c r="H1" s="94"/>
      <c r="I1" s="94"/>
      <c r="J1" s="94"/>
      <c r="K1" s="99"/>
      <c r="L1" s="99"/>
      <c r="M1" s="99"/>
      <c r="N1" s="99"/>
      <c r="O1" s="94"/>
      <c r="P1" s="94"/>
      <c r="Q1" s="99"/>
      <c r="R1" s="99"/>
      <c r="S1" s="99"/>
    </row>
    <row r="2" spans="1:29" ht="71.25" customHeight="1" thickTop="1" thickBot="1" x14ac:dyDescent="0.4">
      <c r="B2" s="95"/>
      <c r="C2" s="350" t="s">
        <v>158</v>
      </c>
      <c r="D2" s="350"/>
      <c r="E2" s="350"/>
      <c r="F2" s="350"/>
      <c r="G2" s="350"/>
      <c r="H2" s="350"/>
      <c r="I2" s="350"/>
      <c r="J2" s="350"/>
      <c r="K2" s="350"/>
      <c r="L2" s="350"/>
      <c r="M2" s="350"/>
      <c r="N2" s="350"/>
      <c r="O2" s="95"/>
      <c r="P2" s="95"/>
      <c r="Q2" s="95"/>
      <c r="R2" s="95"/>
      <c r="S2" s="95"/>
    </row>
    <row r="3" spans="1:29" ht="21" customHeight="1" thickBot="1" x14ac:dyDescent="0.4">
      <c r="B3" s="89"/>
      <c r="C3" s="89"/>
      <c r="D3" s="90" t="s">
        <v>2</v>
      </c>
      <c r="E3" s="37"/>
      <c r="F3" s="37"/>
      <c r="G3" s="37"/>
      <c r="H3" s="253"/>
      <c r="I3" s="254"/>
      <c r="J3" s="254"/>
      <c r="K3" s="254"/>
      <c r="L3" s="254"/>
      <c r="M3" s="254"/>
      <c r="N3" s="254"/>
      <c r="O3" s="254"/>
      <c r="P3" s="254"/>
      <c r="Q3" s="254"/>
      <c r="R3" s="91"/>
      <c r="S3" s="5"/>
    </row>
    <row r="4" spans="1:29" ht="9" customHeight="1" x14ac:dyDescent="0.35">
      <c r="C4" s="3"/>
      <c r="D4" s="3"/>
      <c r="E4" s="3"/>
      <c r="F4" s="3"/>
      <c r="G4" s="3"/>
      <c r="H4" s="3"/>
      <c r="I4" s="3"/>
      <c r="J4" s="3"/>
      <c r="K4" s="3"/>
      <c r="L4" s="3"/>
      <c r="M4" s="3"/>
      <c r="N4" s="3"/>
      <c r="O4" s="3"/>
      <c r="P4" s="3"/>
      <c r="Q4" s="3"/>
      <c r="R4" s="3"/>
    </row>
    <row r="5" spans="1:29" ht="28.15" customHeight="1" x14ac:dyDescent="0.35">
      <c r="B5" s="75" t="s">
        <v>159</v>
      </c>
      <c r="C5" s="76"/>
      <c r="D5" s="6"/>
      <c r="E5" s="6"/>
      <c r="F5" s="6"/>
      <c r="G5" s="6"/>
      <c r="H5" s="6"/>
      <c r="I5" s="6"/>
      <c r="J5" s="6"/>
      <c r="K5" s="6"/>
      <c r="L5" s="6"/>
      <c r="M5" s="6"/>
      <c r="N5" s="6"/>
      <c r="O5" s="6"/>
      <c r="P5" s="6"/>
      <c r="Q5" s="6"/>
      <c r="R5" s="6"/>
      <c r="S5" s="5"/>
    </row>
    <row r="6" spans="1:29" ht="21.65" customHeight="1" thickBot="1" x14ac:dyDescent="0.4">
      <c r="C6" s="33" t="s">
        <v>160</v>
      </c>
    </row>
    <row r="7" spans="1:29" ht="21" customHeight="1" thickBot="1" x14ac:dyDescent="0.4">
      <c r="A7" s="2"/>
      <c r="B7" s="101"/>
      <c r="C7" s="64" t="s">
        <v>161</v>
      </c>
      <c r="D7" s="31"/>
      <c r="E7" s="31"/>
      <c r="F7" s="31"/>
      <c r="G7" s="248" t="str">
        <f>IF(OR(SAM!D17=0,SAM!D17=""),"",SAM!D17)</f>
        <v/>
      </c>
      <c r="H7" s="248"/>
      <c r="I7" s="248"/>
      <c r="J7" s="248"/>
      <c r="K7" s="248"/>
      <c r="L7" s="248"/>
      <c r="M7" s="8"/>
      <c r="N7" s="8"/>
      <c r="O7" s="8"/>
      <c r="P7" s="8"/>
      <c r="Q7" s="8"/>
      <c r="R7" s="8"/>
      <c r="S7" s="10"/>
    </row>
    <row r="8" spans="1:29" ht="6.75" customHeight="1" x14ac:dyDescent="0.35">
      <c r="B8" s="21"/>
      <c r="C8" s="20"/>
      <c r="D8" s="20"/>
      <c r="E8" s="20"/>
      <c r="F8" s="20"/>
      <c r="G8" s="20"/>
      <c r="H8" s="20"/>
      <c r="I8" s="20"/>
      <c r="J8" s="20"/>
      <c r="K8" s="20"/>
      <c r="L8" s="20"/>
      <c r="M8" s="20"/>
      <c r="N8" s="20"/>
      <c r="O8" s="20"/>
      <c r="P8" s="20"/>
      <c r="Q8" s="20"/>
      <c r="R8" s="20"/>
      <c r="S8" s="22"/>
    </row>
    <row r="9" spans="1:29" ht="21" customHeight="1" x14ac:dyDescent="0.35">
      <c r="B9" s="13"/>
      <c r="D9" s="71" t="s">
        <v>162</v>
      </c>
      <c r="G9" s="80" t="s">
        <v>102</v>
      </c>
      <c r="H9" s="82"/>
      <c r="I9" s="80" t="s">
        <v>102</v>
      </c>
      <c r="J9" s="80" t="s">
        <v>102</v>
      </c>
      <c r="K9" s="82"/>
      <c r="L9" s="80" t="s">
        <v>102</v>
      </c>
      <c r="M9" s="80" t="s">
        <v>102</v>
      </c>
      <c r="N9" s="82"/>
      <c r="O9" s="80" t="s">
        <v>102</v>
      </c>
      <c r="P9" s="80" t="s">
        <v>102</v>
      </c>
      <c r="Q9" s="82"/>
      <c r="R9" s="80" t="s">
        <v>102</v>
      </c>
      <c r="S9" s="14"/>
    </row>
    <row r="10" spans="1:29" ht="6.75" customHeight="1" x14ac:dyDescent="0.35">
      <c r="B10" s="13"/>
      <c r="H10" s="74"/>
      <c r="K10" s="74"/>
      <c r="N10" s="74"/>
      <c r="Q10" s="74"/>
      <c r="S10" s="14"/>
    </row>
    <row r="11" spans="1:29" ht="21" customHeight="1" x14ac:dyDescent="0.35">
      <c r="B11" s="13"/>
      <c r="D11" s="71" t="s">
        <v>163</v>
      </c>
      <c r="E11" s="74" t="s">
        <v>164</v>
      </c>
      <c r="F11" s="74" t="s">
        <v>164</v>
      </c>
      <c r="G11" s="72"/>
      <c r="H11" s="69"/>
      <c r="J11" s="72"/>
      <c r="K11" s="69"/>
      <c r="M11" s="72"/>
      <c r="N11" s="69"/>
      <c r="P11" s="72"/>
      <c r="Q11" s="69"/>
      <c r="S11" s="14"/>
      <c r="AC11" s="246"/>
    </row>
    <row r="12" spans="1:29" ht="21" customHeight="1" x14ac:dyDescent="0.35">
      <c r="B12" s="13"/>
      <c r="D12" s="71" t="s">
        <v>165</v>
      </c>
      <c r="E12" s="74" t="s">
        <v>164</v>
      </c>
      <c r="F12" s="74" t="s">
        <v>164</v>
      </c>
      <c r="G12" s="72"/>
      <c r="H12" s="70"/>
      <c r="J12" s="72"/>
      <c r="K12" s="70"/>
      <c r="M12" s="72"/>
      <c r="N12" s="70"/>
      <c r="P12" s="72"/>
      <c r="Q12" s="70"/>
      <c r="S12" s="14"/>
    </row>
    <row r="13" spans="1:29" ht="6.75" customHeight="1" x14ac:dyDescent="0.35">
      <c r="B13" s="13"/>
      <c r="E13" s="74" t="s">
        <v>164</v>
      </c>
      <c r="F13" s="74" t="s">
        <v>164</v>
      </c>
      <c r="S13" s="14"/>
    </row>
    <row r="14" spans="1:29" ht="21" customHeight="1" x14ac:dyDescent="0.35">
      <c r="B14" s="67" t="s">
        <v>166</v>
      </c>
      <c r="C14" s="65"/>
      <c r="D14" s="16"/>
      <c r="E14" s="74" t="s">
        <v>164</v>
      </c>
      <c r="F14" s="74" t="s">
        <v>164</v>
      </c>
      <c r="G14" s="16"/>
      <c r="H14" s="184"/>
      <c r="I14" s="2"/>
      <c r="J14" s="16"/>
      <c r="K14" s="184"/>
      <c r="L14" s="2"/>
      <c r="M14" s="16"/>
      <c r="N14" s="184"/>
      <c r="O14" s="2"/>
      <c r="P14" s="16"/>
      <c r="Q14" s="184"/>
      <c r="R14" s="2"/>
      <c r="S14" s="14"/>
    </row>
    <row r="15" spans="1:29" ht="21" customHeight="1" x14ac:dyDescent="0.35">
      <c r="B15" s="67" t="s">
        <v>167</v>
      </c>
      <c r="C15" s="65"/>
      <c r="D15" s="16"/>
      <c r="E15" s="74" t="s">
        <v>164</v>
      </c>
      <c r="F15" s="74" t="s">
        <v>164</v>
      </c>
      <c r="G15" s="23" t="s">
        <v>14</v>
      </c>
      <c r="H15" s="182"/>
      <c r="I15" s="24" t="s">
        <v>15</v>
      </c>
      <c r="J15" s="23" t="s">
        <v>14</v>
      </c>
      <c r="K15" s="182"/>
      <c r="L15" s="24" t="s">
        <v>15</v>
      </c>
      <c r="M15" s="23" t="s">
        <v>14</v>
      </c>
      <c r="N15" s="182"/>
      <c r="O15" s="24" t="s">
        <v>15</v>
      </c>
      <c r="P15" s="23" t="s">
        <v>14</v>
      </c>
      <c r="Q15" s="182"/>
      <c r="R15" s="24" t="s">
        <v>15</v>
      </c>
      <c r="S15" s="14"/>
    </row>
    <row r="16" spans="1:29" ht="21" customHeight="1" x14ac:dyDescent="0.35">
      <c r="B16" s="67" t="s">
        <v>168</v>
      </c>
      <c r="C16" s="65"/>
      <c r="D16" s="16"/>
      <c r="E16" s="74"/>
      <c r="F16" s="74"/>
      <c r="G16" s="16"/>
      <c r="H16" s="186"/>
      <c r="I16" s="2"/>
      <c r="J16" s="16"/>
      <c r="K16" s="186"/>
      <c r="L16" s="2"/>
      <c r="M16" s="16"/>
      <c r="N16" s="186"/>
      <c r="O16" s="2"/>
      <c r="P16" s="16"/>
      <c r="Q16" s="186"/>
      <c r="R16" s="2"/>
      <c r="S16" s="14"/>
    </row>
    <row r="17" spans="1:19" ht="21" customHeight="1" x14ac:dyDescent="0.35">
      <c r="B17" s="67" t="s">
        <v>169</v>
      </c>
      <c r="C17" s="65"/>
      <c r="D17" s="16"/>
      <c r="E17" s="74"/>
      <c r="F17" s="74"/>
      <c r="G17" s="16"/>
      <c r="H17" s="186"/>
      <c r="I17" s="2"/>
      <c r="J17" s="16"/>
      <c r="K17" s="186"/>
      <c r="L17" s="2"/>
      <c r="M17" s="16"/>
      <c r="N17" s="186"/>
      <c r="O17" s="2"/>
      <c r="P17" s="16"/>
      <c r="Q17" s="186"/>
      <c r="R17" s="2"/>
      <c r="S17" s="14"/>
    </row>
    <row r="18" spans="1:19" ht="21" customHeight="1" x14ac:dyDescent="0.35">
      <c r="B18" s="67" t="s">
        <v>170</v>
      </c>
      <c r="C18" s="65"/>
      <c r="D18" s="16"/>
      <c r="E18" s="81">
        <f>IF(MONTH(Q11)=MONTH(Q12),((YEAR(Q12)-YEAR(Q11))*12)-12+(12-MONTH(Q11))+MONTH(Q12)-1+(EOMONTH(Q11,0)-Q11+1)/DAY(EOMONTH(Q11,0))+(1-(EOMONTH(Q12,0)-Q12)/DAY(EOMONTH(Q12,0))),((YEAR(Q12)-YEAR(Q11))*12)-12+(12-MONTH(Q11))+MONTH(Q12)-1+(EOMONTH(Q11,0)-Q11+1)/DAY(EOMONTH(Q11,0))+(1-(EOMONTH(Q12,0)-Q12)/DAY(EOMONTH(Q12,0))))</f>
        <v>3.2258064516129004E-2</v>
      </c>
      <c r="F18" s="81">
        <f>ROUND(IF(AND(Q11&lt;&gt;"",Q12&lt;&gt;""),IF(E18&lt;=1,1,E18),0),2)</f>
        <v>0</v>
      </c>
      <c r="G18" s="16"/>
      <c r="H18" s="186"/>
      <c r="I18" s="2"/>
      <c r="J18" s="16"/>
      <c r="K18" s="186"/>
      <c r="L18" s="2"/>
      <c r="M18" s="16"/>
      <c r="N18" s="186"/>
      <c r="O18" s="2"/>
      <c r="P18" s="16"/>
      <c r="Q18" s="186"/>
      <c r="R18" s="2"/>
      <c r="S18" s="14"/>
    </row>
    <row r="19" spans="1:19" ht="21" customHeight="1" x14ac:dyDescent="0.35">
      <c r="B19" s="67" t="s">
        <v>171</v>
      </c>
      <c r="C19" s="65"/>
      <c r="D19" s="16"/>
      <c r="E19" s="74">
        <f>IF(MONTH(N11)=MONTH(N12),((YEAR(N12)-YEAR(N11))*12)-12+(12-MONTH(N11))+MONTH(N12)-1+(EOMONTH(N11,0)-N11+1)/DAY(EOMONTH(N11,0))+(1-(EOMONTH(N12,0)-N12)/DAY(EOMONTH(N12,0))),((YEAR(N12)-YEAR(N11))*12)-12+(12-MONTH(N11))+MONTH(N12)-1+(EOMONTH(N11,0)-N11+1)/DAY(EOMONTH(N11,0))+(1-(EOMONTH(N12,0)-N12)/DAY(EOMONTH(N12,0))))</f>
        <v>3.2258064516129004E-2</v>
      </c>
      <c r="F19" s="74">
        <f>ROUND(IF(AND(N11&lt;&gt;"",N12&lt;&gt;""),IF(E19&lt;=1,1,E19),0),2)</f>
        <v>0</v>
      </c>
      <c r="G19" s="16"/>
      <c r="H19" s="186"/>
      <c r="I19" s="2"/>
      <c r="J19" s="16"/>
      <c r="K19" s="186"/>
      <c r="L19" s="2"/>
      <c r="M19" s="16"/>
      <c r="N19" s="186"/>
      <c r="O19" s="2"/>
      <c r="P19" s="16"/>
      <c r="Q19" s="186"/>
      <c r="R19" s="2"/>
      <c r="S19" s="14"/>
    </row>
    <row r="20" spans="1:19" ht="21" customHeight="1" x14ac:dyDescent="0.35">
      <c r="B20" s="67" t="s">
        <v>113</v>
      </c>
      <c r="C20" s="65"/>
      <c r="D20" s="83"/>
      <c r="E20" s="74">
        <f>IF(MONTH(K11)=MONTH(K12),((YEAR(K12)-YEAR(K11))*12)-12+(12-MONTH(K11))+MONTH(K12)-1+(EOMONTH(K11,0)-K11+1)/DAY(EOMONTH(K11,0))+(1-(EOMONTH(K12,0)-K12)/DAY(EOMONTH(K12,0))),((YEAR(K12)-YEAR(K11))*12)-12+(12-MONTH(K11))+MONTH(K12)-1+(EOMONTH(K11,0)-K11+1)/DAY(EOMONTH(K11,0))+(1-(EOMONTH(K12,0)-K12)/DAY(EOMONTH(K12,0))))</f>
        <v>3.2258064516129004E-2</v>
      </c>
      <c r="F20" s="74">
        <f>ROUND(IF(AND(K11&lt;&gt;"",K12&lt;&gt;""),IF(E20&lt;=1,1,E20),0),2)</f>
        <v>0</v>
      </c>
      <c r="G20" s="79" t="s">
        <v>102</v>
      </c>
      <c r="H20" s="185"/>
      <c r="I20" s="2"/>
      <c r="J20" s="2"/>
      <c r="K20" s="185"/>
      <c r="L20" s="2"/>
      <c r="M20" s="2"/>
      <c r="N20" s="185"/>
      <c r="O20" s="2"/>
      <c r="P20" s="2"/>
      <c r="Q20" s="185"/>
      <c r="R20" s="2"/>
      <c r="S20" s="14"/>
    </row>
    <row r="21" spans="1:19" ht="21" customHeight="1" x14ac:dyDescent="0.35">
      <c r="B21" s="67"/>
      <c r="C21" s="65"/>
      <c r="D21" s="16"/>
      <c r="E21" s="74" t="s">
        <v>164</v>
      </c>
      <c r="F21" s="74" t="s">
        <v>164</v>
      </c>
      <c r="G21" s="23"/>
      <c r="H21" s="26"/>
      <c r="I21" s="2"/>
      <c r="J21" s="23"/>
      <c r="K21" s="26"/>
      <c r="L21" s="2"/>
      <c r="M21" s="23"/>
      <c r="N21" s="26"/>
      <c r="O21" s="2"/>
      <c r="P21" s="23"/>
      <c r="Q21" s="26"/>
      <c r="R21" s="2"/>
      <c r="S21" s="14"/>
    </row>
    <row r="22" spans="1:19" ht="21" customHeight="1" x14ac:dyDescent="0.35">
      <c r="B22" s="68"/>
      <c r="C22" s="66"/>
      <c r="D22" s="77" t="s">
        <v>172</v>
      </c>
      <c r="E22" s="74" t="s">
        <v>164</v>
      </c>
      <c r="F22" s="74" t="s">
        <v>164</v>
      </c>
      <c r="G22" s="61"/>
      <c r="H22" s="234">
        <f>IFERROR(SUM(H16:H20)-H15+H14,0)</f>
        <v>0</v>
      </c>
      <c r="I22" s="2"/>
      <c r="J22" s="61"/>
      <c r="K22" s="234">
        <f>IFERROR(SUM(K16:K20)-K15+K14,0)</f>
        <v>0</v>
      </c>
      <c r="L22" s="2"/>
      <c r="M22" s="61"/>
      <c r="N22" s="234">
        <f>IFERROR(SUM(N16:N20)-N15+N14,0)</f>
        <v>0</v>
      </c>
      <c r="O22" s="2"/>
      <c r="P22" s="61"/>
      <c r="Q22" s="234">
        <f>IFERROR(SUM(Q16:Q20)-Q15+Q14,0)</f>
        <v>0</v>
      </c>
      <c r="R22" s="2"/>
      <c r="S22" s="14"/>
    </row>
    <row r="23" spans="1:19" ht="21" customHeight="1" x14ac:dyDescent="0.35">
      <c r="B23" s="68"/>
      <c r="C23" s="66"/>
      <c r="D23" s="71" t="s">
        <v>173</v>
      </c>
      <c r="E23" s="74">
        <f>IF(MONTH(H11)=MONTH(H12),((YEAR(H12)-YEAR(H11))*12)-12+(12-MONTH(H11))+MONTH(H12)-1+(EOMONTH(H11,0)-H11+1)/DAY(EOMONTH(H11,0))+(1-(EOMONTH(H12,0)-H12)/DAY(EOMONTH(H12,0))),((YEAR(H12)-YEAR(H11))*12)-12+(12-MONTH(H11))+MONTH(H12)-1+(EOMONTH(H11,0)-H11+1)/DAY(EOMONTH(H11,0))+(1-(EOMONTH(H12,0)-H12)/DAY(EOMONTH(H12,0))))</f>
        <v>3.2258064516129004E-2</v>
      </c>
      <c r="F23" s="74">
        <f>ROUND(IF(AND(H11&lt;&gt;"",H12&lt;&gt;""),IF(E23&lt;=1,1,E23),0),2)</f>
        <v>0</v>
      </c>
      <c r="G23" s="16"/>
      <c r="H23" s="234">
        <f>IFERROR(H22/F23,0)</f>
        <v>0</v>
      </c>
      <c r="I23" s="2"/>
      <c r="J23" s="61"/>
      <c r="K23" s="234">
        <f>IFERROR(K22/F20,0)</f>
        <v>0</v>
      </c>
      <c r="L23" s="2"/>
      <c r="M23" s="61"/>
      <c r="N23" s="234">
        <f>IFERROR(N22/F19,0)</f>
        <v>0</v>
      </c>
      <c r="O23" s="2"/>
      <c r="P23" s="61"/>
      <c r="Q23" s="234">
        <f>IFERROR(Q22/F18,0)</f>
        <v>0</v>
      </c>
      <c r="R23" s="2"/>
      <c r="S23" s="14"/>
    </row>
    <row r="24" spans="1:19" ht="8.25" customHeight="1" thickBot="1" x14ac:dyDescent="0.4">
      <c r="B24" s="17"/>
      <c r="C24" s="18"/>
      <c r="D24" s="18"/>
      <c r="E24" s="18"/>
      <c r="F24" s="18"/>
      <c r="G24" s="18"/>
      <c r="H24" s="18"/>
      <c r="I24" s="18"/>
      <c r="J24" s="18"/>
      <c r="K24" s="18"/>
      <c r="L24" s="18"/>
      <c r="M24" s="18"/>
      <c r="N24" s="18"/>
      <c r="O24" s="18"/>
      <c r="P24" s="18"/>
      <c r="Q24" s="18"/>
      <c r="R24" s="18"/>
      <c r="S24" s="19"/>
    </row>
    <row r="25" spans="1:19" x14ac:dyDescent="0.35">
      <c r="I25" s="20"/>
      <c r="J25" s="20"/>
      <c r="K25" s="20"/>
      <c r="L25" s="20"/>
      <c r="M25" s="20"/>
      <c r="N25" s="20"/>
      <c r="O25" s="20"/>
      <c r="P25" s="20"/>
      <c r="Q25" s="20"/>
      <c r="R25" s="20"/>
    </row>
    <row r="26" spans="1:19" ht="28.15" customHeight="1" x14ac:dyDescent="0.35">
      <c r="B26" s="75" t="s">
        <v>174</v>
      </c>
      <c r="C26" s="76"/>
      <c r="D26" s="6"/>
      <c r="E26" s="6"/>
      <c r="F26" s="6"/>
      <c r="G26" s="6"/>
      <c r="H26" s="6"/>
      <c r="I26" s="6"/>
      <c r="J26" s="6"/>
      <c r="K26" s="6"/>
      <c r="L26" s="6"/>
      <c r="M26" s="6"/>
      <c r="N26" s="6"/>
      <c r="O26" s="6"/>
      <c r="P26" s="6"/>
      <c r="Q26" s="6"/>
      <c r="R26" s="6"/>
      <c r="S26" s="5"/>
    </row>
    <row r="27" spans="1:19" ht="21.65" customHeight="1" thickBot="1" x14ac:dyDescent="0.4">
      <c r="C27" s="33" t="s">
        <v>160</v>
      </c>
    </row>
    <row r="28" spans="1:19" ht="21" customHeight="1" thickBot="1" x14ac:dyDescent="0.4">
      <c r="A28" s="2"/>
      <c r="B28" s="231"/>
      <c r="C28" s="64" t="s">
        <v>175</v>
      </c>
      <c r="D28" s="31"/>
      <c r="E28" s="31"/>
      <c r="F28" s="31"/>
      <c r="G28" s="248" t="str">
        <f>IF(OR(SAM!D35=0,SAM!D35=""),"",SAM!D35)</f>
        <v/>
      </c>
      <c r="H28" s="248"/>
      <c r="I28" s="248"/>
      <c r="J28" s="248"/>
      <c r="K28" s="248"/>
      <c r="L28" s="248"/>
      <c r="M28" s="8"/>
      <c r="N28" s="8"/>
      <c r="O28" s="8"/>
      <c r="P28" s="8"/>
      <c r="Q28" s="8"/>
      <c r="R28" s="8"/>
      <c r="S28" s="10"/>
    </row>
    <row r="29" spans="1:19" ht="6.75" customHeight="1" x14ac:dyDescent="0.35">
      <c r="B29" s="21"/>
      <c r="C29" s="20"/>
      <c r="D29" s="20"/>
      <c r="E29" s="20"/>
      <c r="F29" s="20"/>
      <c r="G29" s="20"/>
      <c r="H29" s="20"/>
      <c r="I29" s="20"/>
      <c r="J29" s="20"/>
      <c r="K29" s="20"/>
      <c r="L29" s="20"/>
      <c r="M29" s="20"/>
      <c r="N29" s="20"/>
      <c r="O29" s="20"/>
      <c r="P29" s="20"/>
      <c r="Q29" s="20"/>
      <c r="R29" s="20"/>
      <c r="S29" s="22"/>
    </row>
    <row r="30" spans="1:19" ht="21" customHeight="1" x14ac:dyDescent="0.35">
      <c r="B30" s="13"/>
      <c r="D30" s="71" t="s">
        <v>162</v>
      </c>
      <c r="G30" s="80" t="s">
        <v>102</v>
      </c>
      <c r="H30" s="82"/>
      <c r="I30" s="80" t="s">
        <v>102</v>
      </c>
      <c r="J30" s="80" t="s">
        <v>102</v>
      </c>
      <c r="K30" s="82"/>
      <c r="L30" s="80" t="s">
        <v>102</v>
      </c>
      <c r="M30" s="80" t="s">
        <v>102</v>
      </c>
      <c r="N30" s="82"/>
      <c r="O30" s="80" t="s">
        <v>102</v>
      </c>
      <c r="P30" s="80" t="s">
        <v>102</v>
      </c>
      <c r="Q30" s="82"/>
      <c r="R30" s="80" t="s">
        <v>102</v>
      </c>
      <c r="S30" s="14"/>
    </row>
    <row r="31" spans="1:19" ht="6.75" customHeight="1" x14ac:dyDescent="0.35">
      <c r="B31" s="13"/>
      <c r="H31" s="74"/>
      <c r="K31" s="74"/>
      <c r="N31" s="74"/>
      <c r="Q31" s="74"/>
      <c r="S31" s="14"/>
    </row>
    <row r="32" spans="1:19" ht="21" customHeight="1" x14ac:dyDescent="0.35">
      <c r="B32" s="13"/>
      <c r="D32" s="71" t="s">
        <v>163</v>
      </c>
      <c r="E32" s="74" t="s">
        <v>164</v>
      </c>
      <c r="F32" s="74" t="s">
        <v>164</v>
      </c>
      <c r="G32" s="72"/>
      <c r="H32" s="69"/>
      <c r="J32" s="72"/>
      <c r="K32" s="69"/>
      <c r="M32" s="72"/>
      <c r="N32" s="69"/>
      <c r="P32" s="72"/>
      <c r="Q32" s="69"/>
      <c r="S32" s="14"/>
    </row>
    <row r="33" spans="2:19" ht="21" customHeight="1" x14ac:dyDescent="0.35">
      <c r="B33" s="13"/>
      <c r="D33" s="71" t="s">
        <v>165</v>
      </c>
      <c r="E33" s="74" t="s">
        <v>164</v>
      </c>
      <c r="F33" s="74" t="s">
        <v>164</v>
      </c>
      <c r="G33" s="72"/>
      <c r="H33" s="70"/>
      <c r="J33" s="72"/>
      <c r="K33" s="70"/>
      <c r="M33" s="72"/>
      <c r="N33" s="70"/>
      <c r="P33" s="72"/>
      <c r="Q33" s="70"/>
      <c r="S33" s="14"/>
    </row>
    <row r="34" spans="2:19" ht="6.75" customHeight="1" x14ac:dyDescent="0.35">
      <c r="B34" s="13"/>
      <c r="E34" s="74" t="s">
        <v>164</v>
      </c>
      <c r="F34" s="74" t="s">
        <v>164</v>
      </c>
      <c r="S34" s="14"/>
    </row>
    <row r="35" spans="2:19" ht="21" customHeight="1" x14ac:dyDescent="0.35">
      <c r="B35" s="67" t="s">
        <v>166</v>
      </c>
      <c r="C35" s="65"/>
      <c r="D35" s="16"/>
      <c r="E35" s="74" t="s">
        <v>164</v>
      </c>
      <c r="F35" s="74" t="s">
        <v>164</v>
      </c>
      <c r="G35" s="16"/>
      <c r="H35" s="184"/>
      <c r="I35" s="2"/>
      <c r="J35" s="16"/>
      <c r="K35" s="184"/>
      <c r="L35" s="2"/>
      <c r="M35" s="16"/>
      <c r="N35" s="184"/>
      <c r="O35" s="2"/>
      <c r="P35" s="16"/>
      <c r="Q35" s="184"/>
      <c r="R35" s="2"/>
      <c r="S35" s="14"/>
    </row>
    <row r="36" spans="2:19" ht="21" customHeight="1" x14ac:dyDescent="0.35">
      <c r="B36" s="67" t="s">
        <v>167</v>
      </c>
      <c r="C36" s="65"/>
      <c r="D36" s="16"/>
      <c r="E36" s="74" t="s">
        <v>164</v>
      </c>
      <c r="F36" s="74" t="s">
        <v>164</v>
      </c>
      <c r="G36" s="23" t="s">
        <v>14</v>
      </c>
      <c r="H36" s="182"/>
      <c r="I36" s="24" t="s">
        <v>15</v>
      </c>
      <c r="J36" s="23" t="s">
        <v>14</v>
      </c>
      <c r="K36" s="182"/>
      <c r="L36" s="24" t="s">
        <v>15</v>
      </c>
      <c r="M36" s="23" t="s">
        <v>14</v>
      </c>
      <c r="N36" s="182"/>
      <c r="O36" s="24" t="s">
        <v>15</v>
      </c>
      <c r="P36" s="23" t="s">
        <v>14</v>
      </c>
      <c r="Q36" s="182"/>
      <c r="R36" s="24" t="s">
        <v>15</v>
      </c>
      <c r="S36" s="14"/>
    </row>
    <row r="37" spans="2:19" ht="21" customHeight="1" x14ac:dyDescent="0.35">
      <c r="B37" s="67" t="s">
        <v>168</v>
      </c>
      <c r="C37" s="65"/>
      <c r="D37" s="16"/>
      <c r="E37" s="74"/>
      <c r="F37" s="74"/>
      <c r="G37" s="16"/>
      <c r="H37" s="186"/>
      <c r="I37" s="2"/>
      <c r="J37" s="16"/>
      <c r="K37" s="186"/>
      <c r="L37" s="2"/>
      <c r="M37" s="16"/>
      <c r="N37" s="186"/>
      <c r="O37" s="2"/>
      <c r="P37" s="16"/>
      <c r="Q37" s="186"/>
      <c r="R37" s="2"/>
      <c r="S37" s="14"/>
    </row>
    <row r="38" spans="2:19" ht="21" customHeight="1" x14ac:dyDescent="0.35">
      <c r="B38" s="67" t="s">
        <v>169</v>
      </c>
      <c r="C38" s="65"/>
      <c r="D38" s="16"/>
      <c r="E38" s="74"/>
      <c r="F38" s="74"/>
      <c r="G38" s="16"/>
      <c r="H38" s="186"/>
      <c r="I38" s="2"/>
      <c r="J38" s="16"/>
      <c r="K38" s="186"/>
      <c r="L38" s="2"/>
      <c r="M38" s="16"/>
      <c r="N38" s="186"/>
      <c r="O38" s="2"/>
      <c r="P38" s="16"/>
      <c r="Q38" s="186"/>
      <c r="R38" s="2"/>
      <c r="S38" s="14"/>
    </row>
    <row r="39" spans="2:19" ht="21" customHeight="1" x14ac:dyDescent="0.35">
      <c r="B39" s="67" t="s">
        <v>170</v>
      </c>
      <c r="C39" s="65"/>
      <c r="D39" s="16"/>
      <c r="E39" s="81">
        <f>IF(MONTH(Q32)=MONTH(Q33),((YEAR(Q33)-YEAR(Q32))*12)-12+(12-MONTH(Q32))+MONTH(Q33)-1+(EOMONTH(Q32,0)-Q32+1)/DAY(EOMONTH(Q32,0))+(1-(EOMONTH(Q33,0)-Q33)/DAY(EOMONTH(Q33,0))),((YEAR(Q33)-YEAR(Q32))*12)-12+(12-MONTH(Q32))+MONTH(Q33)-1+(EOMONTH(Q32,0)-Q32+1)/DAY(EOMONTH(Q32,0))+(1-(EOMONTH(Q33,0)-Q33)/DAY(EOMONTH(Q33,0))))</f>
        <v>3.2258064516129004E-2</v>
      </c>
      <c r="F39" s="81">
        <f>ROUND(IF(AND(Q32&lt;&gt;"",Q33&lt;&gt;""),IF(E39&lt;=1,1,E39),0),2)</f>
        <v>0</v>
      </c>
      <c r="G39" s="16"/>
      <c r="H39" s="186"/>
      <c r="I39" s="2"/>
      <c r="J39" s="16"/>
      <c r="K39" s="186"/>
      <c r="L39" s="2"/>
      <c r="M39" s="16"/>
      <c r="N39" s="186"/>
      <c r="O39" s="2"/>
      <c r="P39" s="16"/>
      <c r="Q39" s="186"/>
      <c r="R39" s="2"/>
      <c r="S39" s="14"/>
    </row>
    <row r="40" spans="2:19" ht="21" customHeight="1" x14ac:dyDescent="0.35">
      <c r="B40" s="67" t="s">
        <v>171</v>
      </c>
      <c r="C40" s="65"/>
      <c r="D40" s="16"/>
      <c r="E40" s="74">
        <f>IF(MONTH(N32)=MONTH(N33),((YEAR(N33)-YEAR(N32))*12)-12+(12-MONTH(N32))+MONTH(N33)-1+(EOMONTH(N32,0)-N32+1)/DAY(EOMONTH(N32,0))+(1-(EOMONTH(N33,0)-N33)/DAY(EOMONTH(N33,0))),((YEAR(N33)-YEAR(N32))*12)-12+(12-MONTH(N32))+MONTH(N33)-1+(EOMONTH(N32,0)-N32+1)/DAY(EOMONTH(N32,0))+(1-(EOMONTH(N33,0)-N33)/DAY(EOMONTH(N33,0))))</f>
        <v>3.2258064516129004E-2</v>
      </c>
      <c r="F40" s="74">
        <f>ROUND(IF(AND(N32&lt;&gt;"",N33&lt;&gt;""),IF(E40&lt;=1,1,E40),0),2)</f>
        <v>0</v>
      </c>
      <c r="G40" s="16"/>
      <c r="H40" s="186"/>
      <c r="I40" s="2"/>
      <c r="J40" s="16"/>
      <c r="K40" s="186"/>
      <c r="L40" s="2"/>
      <c r="M40" s="16"/>
      <c r="N40" s="186"/>
      <c r="O40" s="2"/>
      <c r="P40" s="16"/>
      <c r="Q40" s="186"/>
      <c r="R40" s="2"/>
      <c r="S40" s="14"/>
    </row>
    <row r="41" spans="2:19" ht="21" customHeight="1" x14ac:dyDescent="0.35">
      <c r="B41" s="67" t="s">
        <v>113</v>
      </c>
      <c r="C41" s="65"/>
      <c r="D41" s="83"/>
      <c r="E41" s="74">
        <f>IF(MONTH(K32)=MONTH(K33),((YEAR(K33)-YEAR(K32))*12)-12+(12-MONTH(K32))+MONTH(K33)-1+(EOMONTH(K32,0)-K32+1)/DAY(EOMONTH(K32,0))+(1-(EOMONTH(K33,0)-K33)/DAY(EOMONTH(K33,0))),((YEAR(K33)-YEAR(K32))*12)-12+(12-MONTH(K32))+MONTH(K33)-1+(EOMONTH(K32,0)-K32+1)/DAY(EOMONTH(K32,0))+(1-(EOMONTH(K33,0)-K33)/DAY(EOMONTH(K33,0))))</f>
        <v>3.2258064516129004E-2</v>
      </c>
      <c r="F41" s="74">
        <f>ROUND(IF(AND(K32&lt;&gt;"",K33&lt;&gt;""),IF(E41&lt;=1,1,E41),0),2)</f>
        <v>0</v>
      </c>
      <c r="G41" s="79" t="s">
        <v>102</v>
      </c>
      <c r="H41" s="185"/>
      <c r="I41" s="2"/>
      <c r="J41" s="2"/>
      <c r="K41" s="185"/>
      <c r="L41" s="2"/>
      <c r="M41" s="2"/>
      <c r="N41" s="185"/>
      <c r="O41" s="2"/>
      <c r="P41" s="2"/>
      <c r="Q41" s="185"/>
      <c r="R41" s="2"/>
      <c r="S41" s="14"/>
    </row>
    <row r="42" spans="2:19" ht="21" customHeight="1" x14ac:dyDescent="0.35">
      <c r="B42" s="67"/>
      <c r="C42" s="65"/>
      <c r="D42" s="16"/>
      <c r="E42" s="74" t="s">
        <v>164</v>
      </c>
      <c r="F42" s="74" t="s">
        <v>164</v>
      </c>
      <c r="G42" s="23"/>
      <c r="H42" s="26"/>
      <c r="I42" s="2"/>
      <c r="J42" s="23"/>
      <c r="K42" s="26"/>
      <c r="L42" s="2"/>
      <c r="M42" s="23"/>
      <c r="N42" s="26"/>
      <c r="O42" s="2"/>
      <c r="P42" s="23"/>
      <c r="Q42" s="26"/>
      <c r="R42" s="2"/>
      <c r="S42" s="14"/>
    </row>
    <row r="43" spans="2:19" ht="21" customHeight="1" x14ac:dyDescent="0.35">
      <c r="B43" s="68"/>
      <c r="C43" s="66"/>
      <c r="D43" s="77" t="s">
        <v>172</v>
      </c>
      <c r="E43" s="74" t="s">
        <v>164</v>
      </c>
      <c r="F43" s="74" t="s">
        <v>164</v>
      </c>
      <c r="G43" s="61"/>
      <c r="H43" s="234">
        <f>IFERROR(SUM(H37:H41)-H36+H35,0)</f>
        <v>0</v>
      </c>
      <c r="I43" s="2"/>
      <c r="J43" s="61"/>
      <c r="K43" s="234">
        <f>IFERROR(SUM(K37:K41)-K36+K35,0)</f>
        <v>0</v>
      </c>
      <c r="L43" s="2"/>
      <c r="M43" s="61"/>
      <c r="N43" s="234">
        <f>IFERROR(SUM(N37:N41)-N36+N35,0)</f>
        <v>0</v>
      </c>
      <c r="O43" s="2"/>
      <c r="P43" s="61"/>
      <c r="Q43" s="234">
        <f>IFERROR(SUM(Q37:Q41)-Q36+Q35,0)</f>
        <v>0</v>
      </c>
      <c r="R43" s="2"/>
      <c r="S43" s="14"/>
    </row>
    <row r="44" spans="2:19" ht="21" customHeight="1" x14ac:dyDescent="0.35">
      <c r="B44" s="68"/>
      <c r="C44" s="66"/>
      <c r="D44" s="71" t="s">
        <v>173</v>
      </c>
      <c r="E44" s="74">
        <f>IF(MONTH(H32)=MONTH(H33),((YEAR(H33)-YEAR(H32))*12)-12+(12-MONTH(H32))+MONTH(H33)-1+(EOMONTH(H32,0)-H32+1)/DAY(EOMONTH(H32,0))+(1-(EOMONTH(H33,0)-H33)/DAY(EOMONTH(H33,0))),((YEAR(H33)-YEAR(H32))*12)-12+(12-MONTH(H32))+MONTH(H33)-1+(EOMONTH(H32,0)-H32+1)/DAY(EOMONTH(H32,0))+(1-(EOMONTH(H33,0)-H33)/DAY(EOMONTH(H33,0))))</f>
        <v>3.2258064516129004E-2</v>
      </c>
      <c r="F44" s="74">
        <f>ROUND(IF(AND(H32&lt;&gt;"",H33&lt;&gt;""),IF(E44&lt;=1,1,E44),0),2)</f>
        <v>0</v>
      </c>
      <c r="G44" s="16"/>
      <c r="H44" s="234">
        <f>IFERROR(H43/F44,0)</f>
        <v>0</v>
      </c>
      <c r="I44" s="2"/>
      <c r="J44" s="61"/>
      <c r="K44" s="234">
        <f>IFERROR(K43/F41,0)</f>
        <v>0</v>
      </c>
      <c r="L44" s="2"/>
      <c r="M44" s="61"/>
      <c r="N44" s="234">
        <f>IFERROR(N43/F40,0)</f>
        <v>0</v>
      </c>
      <c r="O44" s="2"/>
      <c r="P44" s="61"/>
      <c r="Q44" s="234">
        <f>IFERROR(Q43/F39,0)</f>
        <v>0</v>
      </c>
      <c r="R44" s="2"/>
      <c r="S44" s="14"/>
    </row>
    <row r="45" spans="2:19" ht="8.25" customHeight="1" thickBot="1" x14ac:dyDescent="0.4">
      <c r="B45" s="17"/>
      <c r="C45" s="18"/>
      <c r="D45" s="18"/>
      <c r="E45" s="18"/>
      <c r="F45" s="18"/>
      <c r="G45" s="18"/>
      <c r="H45" s="18"/>
      <c r="I45" s="18"/>
      <c r="J45" s="18"/>
      <c r="K45" s="18"/>
      <c r="L45" s="18"/>
      <c r="M45" s="18"/>
      <c r="N45" s="18"/>
      <c r="O45" s="18"/>
      <c r="P45" s="18"/>
      <c r="Q45" s="18"/>
      <c r="R45" s="18"/>
      <c r="S45" s="19"/>
    </row>
    <row r="46" spans="2:19" ht="15" customHeight="1" x14ac:dyDescent="0.35">
      <c r="I46" s="20"/>
      <c r="J46" s="20"/>
      <c r="K46" s="20"/>
      <c r="L46" s="20"/>
      <c r="M46" s="20"/>
      <c r="N46" s="20"/>
      <c r="O46" s="20"/>
      <c r="P46" s="20"/>
      <c r="Q46" s="20"/>
      <c r="R46" s="20"/>
    </row>
    <row r="47" spans="2:19" s="2" customFormat="1" ht="31.15" customHeight="1" x14ac:dyDescent="0.35">
      <c r="B47" s="75" t="s">
        <v>43</v>
      </c>
      <c r="C47" s="76"/>
      <c r="D47" s="78"/>
      <c r="E47" s="78"/>
      <c r="F47" s="78"/>
      <c r="G47" s="78"/>
      <c r="H47" s="78"/>
      <c r="I47" s="78"/>
      <c r="J47" s="78"/>
      <c r="K47" s="78"/>
      <c r="L47" s="78"/>
      <c r="M47" s="78"/>
      <c r="N47" s="78"/>
      <c r="O47" s="78"/>
      <c r="P47" s="78"/>
      <c r="Q47" s="78"/>
      <c r="R47" s="78"/>
      <c r="S47" s="78"/>
    </row>
    <row r="48" spans="2:19" s="2" customFormat="1" ht="22.5" customHeight="1" thickBot="1" x14ac:dyDescent="0.4">
      <c r="C48" s="33" t="s">
        <v>160</v>
      </c>
    </row>
    <row r="49" spans="1:19" ht="21" customHeight="1" thickBot="1" x14ac:dyDescent="0.4">
      <c r="A49" s="2"/>
      <c r="B49" s="101"/>
      <c r="C49" s="64" t="s">
        <v>176</v>
      </c>
      <c r="D49" s="31"/>
      <c r="E49" s="73"/>
      <c r="F49" s="73"/>
      <c r="G49" s="248" t="str">
        <f>IF(OR(SAM!E83=0,SAM!E83=""),"",SAM!E83)</f>
        <v/>
      </c>
      <c r="H49" s="248"/>
      <c r="I49" s="248"/>
      <c r="J49" s="248"/>
      <c r="K49" s="248"/>
      <c r="L49" s="248"/>
      <c r="M49" s="8"/>
      <c r="N49" s="8"/>
      <c r="O49" s="8"/>
      <c r="P49" s="8"/>
      <c r="Q49" s="8"/>
      <c r="R49" s="8"/>
      <c r="S49" s="10"/>
    </row>
    <row r="50" spans="1:19" ht="6.75" customHeight="1" x14ac:dyDescent="0.35">
      <c r="B50" s="21"/>
      <c r="C50" s="20"/>
      <c r="D50" s="20"/>
      <c r="E50" s="20"/>
      <c r="F50" s="20"/>
      <c r="G50" s="20"/>
      <c r="H50" s="20"/>
      <c r="I50" s="20"/>
      <c r="J50" s="20"/>
      <c r="K50" s="20"/>
      <c r="L50" s="20"/>
      <c r="M50" s="20"/>
      <c r="N50" s="20"/>
      <c r="O50" s="20"/>
      <c r="P50" s="20"/>
      <c r="Q50" s="20"/>
      <c r="R50" s="20"/>
      <c r="S50" s="22"/>
    </row>
    <row r="51" spans="1:19" ht="21" customHeight="1" x14ac:dyDescent="0.35">
      <c r="B51" s="13"/>
      <c r="D51" s="71" t="s">
        <v>162</v>
      </c>
      <c r="G51" s="80" t="s">
        <v>102</v>
      </c>
      <c r="H51" s="82"/>
      <c r="I51" s="80" t="s">
        <v>102</v>
      </c>
      <c r="J51" s="80" t="s">
        <v>102</v>
      </c>
      <c r="K51" s="82"/>
      <c r="L51" s="80" t="s">
        <v>102</v>
      </c>
      <c r="M51" s="80" t="s">
        <v>102</v>
      </c>
      <c r="N51" s="82"/>
      <c r="O51" s="80" t="s">
        <v>102</v>
      </c>
      <c r="P51" s="80" t="s">
        <v>102</v>
      </c>
      <c r="Q51" s="82"/>
      <c r="R51" s="80" t="s">
        <v>102</v>
      </c>
      <c r="S51" s="14"/>
    </row>
    <row r="52" spans="1:19" ht="6.75" customHeight="1" x14ac:dyDescent="0.35">
      <c r="B52" s="13"/>
      <c r="H52" s="74"/>
      <c r="K52" s="74"/>
      <c r="N52" s="74"/>
      <c r="Q52" s="74"/>
      <c r="S52" s="14"/>
    </row>
    <row r="53" spans="1:19" ht="21" customHeight="1" x14ac:dyDescent="0.35">
      <c r="B53" s="13"/>
      <c r="D53" s="71" t="s">
        <v>163</v>
      </c>
      <c r="E53" s="74" t="s">
        <v>164</v>
      </c>
      <c r="F53" s="74" t="s">
        <v>164</v>
      </c>
      <c r="G53" s="72"/>
      <c r="H53" s="69"/>
      <c r="J53" s="72"/>
      <c r="K53" s="69"/>
      <c r="M53" s="72"/>
      <c r="N53" s="69"/>
      <c r="P53" s="72"/>
      <c r="Q53" s="69"/>
      <c r="S53" s="14"/>
    </row>
    <row r="54" spans="1:19" ht="21" customHeight="1" x14ac:dyDescent="0.35">
      <c r="B54" s="13"/>
      <c r="D54" s="71" t="s">
        <v>165</v>
      </c>
      <c r="E54" s="74" t="s">
        <v>164</v>
      </c>
      <c r="F54" s="74" t="s">
        <v>164</v>
      </c>
      <c r="G54" s="72"/>
      <c r="H54" s="70"/>
      <c r="J54" s="72"/>
      <c r="K54" s="70"/>
      <c r="M54" s="72"/>
      <c r="N54" s="70"/>
      <c r="P54" s="72"/>
      <c r="Q54" s="70"/>
      <c r="S54" s="14"/>
    </row>
    <row r="55" spans="1:19" ht="6.75" customHeight="1" x14ac:dyDescent="0.35">
      <c r="B55" s="13"/>
      <c r="E55" s="74" t="s">
        <v>164</v>
      </c>
      <c r="F55" s="74" t="s">
        <v>164</v>
      </c>
      <c r="S55" s="14"/>
    </row>
    <row r="56" spans="1:19" ht="21" customHeight="1" x14ac:dyDescent="0.35">
      <c r="B56" s="67" t="s">
        <v>177</v>
      </c>
      <c r="C56" s="65"/>
      <c r="D56" s="16"/>
      <c r="E56" s="74" t="s">
        <v>164</v>
      </c>
      <c r="F56" s="74" t="s">
        <v>164</v>
      </c>
      <c r="G56" s="16"/>
      <c r="H56" s="184"/>
      <c r="I56" s="2"/>
      <c r="J56" s="16"/>
      <c r="K56" s="184"/>
      <c r="L56" s="2"/>
      <c r="M56" s="16"/>
      <c r="N56" s="184"/>
      <c r="O56" s="2"/>
      <c r="P56" s="16"/>
      <c r="Q56" s="184"/>
      <c r="R56" s="2"/>
      <c r="S56" s="14"/>
    </row>
    <row r="57" spans="1:19" ht="21" customHeight="1" x14ac:dyDescent="0.35">
      <c r="B57" s="67" t="s">
        <v>167</v>
      </c>
      <c r="C57" s="65"/>
      <c r="D57" s="16"/>
      <c r="E57" s="74" t="s">
        <v>164</v>
      </c>
      <c r="F57" s="74" t="s">
        <v>164</v>
      </c>
      <c r="G57" s="23" t="s">
        <v>14</v>
      </c>
      <c r="H57" s="182"/>
      <c r="I57" s="24" t="s">
        <v>15</v>
      </c>
      <c r="J57" s="23" t="s">
        <v>14</v>
      </c>
      <c r="K57" s="182"/>
      <c r="L57" s="24" t="s">
        <v>15</v>
      </c>
      <c r="M57" s="23" t="s">
        <v>14</v>
      </c>
      <c r="N57" s="182"/>
      <c r="O57" s="24" t="s">
        <v>15</v>
      </c>
      <c r="P57" s="23" t="s">
        <v>14</v>
      </c>
      <c r="Q57" s="182"/>
      <c r="R57" s="24" t="s">
        <v>15</v>
      </c>
      <c r="S57" s="14"/>
    </row>
    <row r="58" spans="1:19" ht="21" customHeight="1" x14ac:dyDescent="0.35">
      <c r="B58" s="67" t="s">
        <v>168</v>
      </c>
      <c r="C58" s="65"/>
      <c r="D58" s="16"/>
      <c r="E58" s="74"/>
      <c r="F58" s="74"/>
      <c r="G58" s="16"/>
      <c r="H58" s="186"/>
      <c r="I58" s="2"/>
      <c r="J58" s="16"/>
      <c r="K58" s="186"/>
      <c r="L58" s="2"/>
      <c r="M58" s="16"/>
      <c r="N58" s="186"/>
      <c r="O58" s="2"/>
      <c r="P58" s="16"/>
      <c r="Q58" s="186"/>
      <c r="R58" s="2"/>
      <c r="S58" s="14"/>
    </row>
    <row r="59" spans="1:19" ht="21" customHeight="1" x14ac:dyDescent="0.35">
      <c r="B59" s="67" t="s">
        <v>170</v>
      </c>
      <c r="C59" s="65"/>
      <c r="D59" s="16"/>
      <c r="E59" s="74"/>
      <c r="F59" s="74"/>
      <c r="G59" s="16"/>
      <c r="H59" s="186"/>
      <c r="I59" s="2"/>
      <c r="J59" s="16"/>
      <c r="K59" s="186"/>
      <c r="L59" s="2"/>
      <c r="M59" s="16"/>
      <c r="N59" s="186"/>
      <c r="O59" s="2"/>
      <c r="P59" s="16"/>
      <c r="Q59" s="186"/>
      <c r="R59" s="2"/>
      <c r="S59" s="14"/>
    </row>
    <row r="60" spans="1:19" ht="21" customHeight="1" x14ac:dyDescent="0.35">
      <c r="B60" s="67" t="s">
        <v>169</v>
      </c>
      <c r="C60" s="65"/>
      <c r="D60" s="16"/>
      <c r="E60" s="81">
        <f>IF(MONTH(Q53)=MONTH(Q54),((YEAR(Q54)-YEAR(Q53))*12)-12+(12-MONTH(Q53))+MONTH(Q54)-1+(EOMONTH(Q53,0)-Q53+1)/DAY(EOMONTH(Q53,0))+(1-(EOMONTH(Q54,0)-Q54)/DAY(EOMONTH(Q54,0))),((YEAR(Q54)-YEAR(Q53))*12)-12+(12-MONTH(Q53))+MONTH(Q54)-1+(EOMONTH(Q53,0)-Q53+1)/DAY(EOMONTH(Q53,0))+(1-(EOMONTH(Q54,0)-Q54)/DAY(EOMONTH(Q54,0))))</f>
        <v>3.2258064516129004E-2</v>
      </c>
      <c r="F60" s="81">
        <f>ROUND(IF(AND(Q53&lt;&gt;"",Q54&lt;&gt;""),IF(E60&lt;=1,1,E60),0),2)</f>
        <v>0</v>
      </c>
      <c r="G60" s="16"/>
      <c r="H60" s="186"/>
      <c r="I60" s="2"/>
      <c r="J60" s="16"/>
      <c r="K60" s="186"/>
      <c r="L60" s="2"/>
      <c r="M60" s="16"/>
      <c r="N60" s="186"/>
      <c r="O60" s="2"/>
      <c r="P60" s="16"/>
      <c r="Q60" s="186"/>
      <c r="R60" s="2"/>
      <c r="S60" s="14"/>
    </row>
    <row r="61" spans="1:19" ht="21" customHeight="1" x14ac:dyDescent="0.35">
      <c r="B61" s="67" t="s">
        <v>171</v>
      </c>
      <c r="C61" s="65"/>
      <c r="D61" s="16"/>
      <c r="E61" s="74">
        <f>IF(MONTH(N53)=MONTH(N54),((YEAR(N54)-YEAR(N53))*12)-12+(12-MONTH(N53))+MONTH(N54)-1+(EOMONTH(N53,0)-N53+1)/DAY(EOMONTH(N53,0))+(1-(EOMONTH(N54,0)-N54)/DAY(EOMONTH(N54,0))),((YEAR(N54)-YEAR(N53))*12)-12+(12-MONTH(N53))+MONTH(N54)-1+(EOMONTH(N53,0)-N53+1)/DAY(EOMONTH(N53,0))+(1-(EOMONTH(N54,0)-N54)/DAY(EOMONTH(N54,0))))</f>
        <v>3.2258064516129004E-2</v>
      </c>
      <c r="F61" s="74">
        <f>ROUND(IF(AND(N53&lt;&gt;"",N54&lt;&gt;""),IF(E61&lt;=1,1,E61),0),2)</f>
        <v>0</v>
      </c>
      <c r="G61" s="16"/>
      <c r="H61" s="186"/>
      <c r="I61" s="2"/>
      <c r="J61" s="16"/>
      <c r="K61" s="186"/>
      <c r="L61" s="2"/>
      <c r="M61" s="16"/>
      <c r="N61" s="186"/>
      <c r="O61" s="2"/>
      <c r="P61" s="16"/>
      <c r="Q61" s="186"/>
      <c r="R61" s="2"/>
      <c r="S61" s="14"/>
    </row>
    <row r="62" spans="1:19" ht="21" customHeight="1" x14ac:dyDescent="0.35">
      <c r="B62" s="67" t="s">
        <v>113</v>
      </c>
      <c r="C62" s="65"/>
      <c r="D62" s="83"/>
      <c r="E62" s="74">
        <f>IF(MONTH(K53)=MONTH(K54),((YEAR(K54)-YEAR(K53))*12)-12+(12-MONTH(K53))+MONTH(K54)-1+(EOMONTH(K53,0)-K53+1)/DAY(EOMONTH(K53,0))+(1-(EOMONTH(K54,0)-K54)/DAY(EOMONTH(K54,0))),((YEAR(K54)-YEAR(K53))*12)-12+(12-MONTH(K53))+MONTH(K54)-1+(EOMONTH(K53,0)-K53+1)/DAY(EOMONTH(K53,0))+(1-(EOMONTH(K54,0)-K54)/DAY(EOMONTH(K54,0))))</f>
        <v>3.2258064516129004E-2</v>
      </c>
      <c r="F62" s="74">
        <f>ROUND(IF(AND(K53&lt;&gt;"",K54&lt;&gt;""),IF(E62&lt;=1,1,E62),0),2)</f>
        <v>0</v>
      </c>
      <c r="G62" s="79" t="s">
        <v>102</v>
      </c>
      <c r="H62" s="185"/>
      <c r="I62" s="2"/>
      <c r="J62" s="2"/>
      <c r="K62" s="185"/>
      <c r="L62" s="2"/>
      <c r="M62" s="2"/>
      <c r="N62" s="185"/>
      <c r="O62" s="2"/>
      <c r="P62" s="2"/>
      <c r="Q62" s="185"/>
      <c r="R62" s="2"/>
      <c r="S62" s="14"/>
    </row>
    <row r="63" spans="1:19" ht="13.15" customHeight="1" x14ac:dyDescent="0.35">
      <c r="B63" s="67"/>
      <c r="C63" s="65"/>
      <c r="D63" s="16"/>
      <c r="E63" s="74" t="s">
        <v>164</v>
      </c>
      <c r="F63" s="74" t="s">
        <v>164</v>
      </c>
      <c r="G63" s="23"/>
      <c r="H63" s="26"/>
      <c r="I63" s="2"/>
      <c r="J63" s="23"/>
      <c r="K63" s="26"/>
      <c r="L63" s="2"/>
      <c r="M63" s="23"/>
      <c r="N63" s="26"/>
      <c r="O63" s="2"/>
      <c r="P63" s="23"/>
      <c r="Q63" s="26"/>
      <c r="R63" s="2"/>
      <c r="S63" s="14"/>
    </row>
    <row r="64" spans="1:19" ht="21" customHeight="1" x14ac:dyDescent="0.35">
      <c r="B64" s="67" t="s">
        <v>9</v>
      </c>
      <c r="C64" s="65"/>
      <c r="D64" s="16"/>
      <c r="E64" s="74"/>
      <c r="F64" s="74"/>
      <c r="G64" s="23"/>
      <c r="H64" s="241">
        <f>IFERROR(SUM(H58:H62)-H57+H56,0)</f>
        <v>0</v>
      </c>
      <c r="I64" s="2"/>
      <c r="J64" s="61"/>
      <c r="K64" s="241">
        <f>IFERROR(SUM(K58:K62)-K57+K56,0)</f>
        <v>0</v>
      </c>
      <c r="L64" s="2"/>
      <c r="M64" s="61"/>
      <c r="N64" s="241">
        <f>IFERROR(SUM(N58:N62)-N57+N56,0)</f>
        <v>0</v>
      </c>
      <c r="O64" s="2"/>
      <c r="P64" s="61"/>
      <c r="Q64" s="241">
        <f>IFERROR(SUM(Q58:Q62)-Q57+Q56,0)</f>
        <v>0</v>
      </c>
      <c r="R64" s="2"/>
      <c r="S64" s="14"/>
    </row>
    <row r="65" spans="1:19" ht="21" customHeight="1" x14ac:dyDescent="0.35">
      <c r="B65" s="67" t="s">
        <v>178</v>
      </c>
      <c r="C65" s="65"/>
      <c r="D65" s="16"/>
      <c r="E65" s="74"/>
      <c r="F65" s="74"/>
      <c r="G65" s="23"/>
      <c r="H65" s="52"/>
      <c r="I65" s="2"/>
      <c r="J65" s="23"/>
      <c r="K65" s="52"/>
      <c r="L65" s="2"/>
      <c r="M65" s="23"/>
      <c r="N65" s="52"/>
      <c r="O65" s="2"/>
      <c r="P65" s="23"/>
      <c r="Q65" s="52"/>
      <c r="R65" s="2"/>
      <c r="S65" s="14"/>
    </row>
    <row r="66" spans="1:19" ht="21" customHeight="1" x14ac:dyDescent="0.35">
      <c r="B66" s="67" t="s">
        <v>179</v>
      </c>
      <c r="C66" s="65"/>
      <c r="D66" s="16"/>
      <c r="E66" s="74"/>
      <c r="F66" s="74"/>
      <c r="G66" s="23"/>
      <c r="H66" s="234">
        <f>ROUND(IFERROR(H64*H65,0),2)</f>
        <v>0</v>
      </c>
      <c r="I66" s="2"/>
      <c r="J66" s="61"/>
      <c r="K66" s="234">
        <f>ROUND(IFERROR(K64*K65,0),2)</f>
        <v>0</v>
      </c>
      <c r="L66" s="2"/>
      <c r="M66" s="61"/>
      <c r="N66" s="234">
        <f>ROUND(IFERROR(N64*N65,0),2)</f>
        <v>0</v>
      </c>
      <c r="O66" s="2"/>
      <c r="P66" s="61"/>
      <c r="Q66" s="234">
        <f>ROUND(IFERROR(Q64*Q65,0),2)</f>
        <v>0</v>
      </c>
      <c r="R66" s="2"/>
      <c r="S66" s="14"/>
    </row>
    <row r="67" spans="1:19" ht="10.15" customHeight="1" x14ac:dyDescent="0.35">
      <c r="B67" s="67"/>
      <c r="C67" s="65"/>
      <c r="D67" s="16"/>
      <c r="E67" s="74"/>
      <c r="F67" s="74"/>
      <c r="G67" s="23"/>
      <c r="H67" s="26"/>
      <c r="I67" s="2"/>
      <c r="J67" s="23"/>
      <c r="K67" s="26"/>
      <c r="L67" s="2"/>
      <c r="M67" s="23"/>
      <c r="N67" s="26"/>
      <c r="O67" s="2"/>
      <c r="P67" s="23"/>
      <c r="Q67" s="26"/>
      <c r="R67" s="2"/>
      <c r="S67" s="14"/>
    </row>
    <row r="68" spans="1:19" ht="21" customHeight="1" x14ac:dyDescent="0.35">
      <c r="B68" s="67" t="s">
        <v>180</v>
      </c>
      <c r="C68" s="65"/>
      <c r="D68" s="16"/>
      <c r="E68" s="74"/>
      <c r="F68" s="74"/>
      <c r="G68" s="23"/>
      <c r="H68" s="184"/>
      <c r="I68" s="2"/>
      <c r="J68" s="23"/>
      <c r="K68" s="184"/>
      <c r="L68" s="2"/>
      <c r="M68" s="23"/>
      <c r="N68" s="184"/>
      <c r="O68" s="2"/>
      <c r="P68" s="23"/>
      <c r="Q68" s="184"/>
      <c r="R68" s="2"/>
      <c r="S68" s="14"/>
    </row>
    <row r="69" spans="1:19" ht="21" customHeight="1" x14ac:dyDescent="0.35">
      <c r="B69" s="67" t="s">
        <v>181</v>
      </c>
      <c r="C69" s="65"/>
      <c r="D69" s="16"/>
      <c r="E69" s="74"/>
      <c r="F69" s="74"/>
      <c r="G69" s="23"/>
      <c r="H69" s="185"/>
      <c r="I69" s="2"/>
      <c r="J69" s="23"/>
      <c r="K69" s="185"/>
      <c r="L69" s="2"/>
      <c r="M69" s="23"/>
      <c r="N69" s="185"/>
      <c r="O69" s="2"/>
      <c r="P69" s="23"/>
      <c r="Q69" s="185"/>
      <c r="R69" s="2"/>
      <c r="S69" s="14"/>
    </row>
    <row r="70" spans="1:19" ht="6.65" customHeight="1" x14ac:dyDescent="0.35">
      <c r="B70" s="67"/>
      <c r="C70" s="65"/>
      <c r="D70" s="16"/>
      <c r="E70" s="74"/>
      <c r="F70" s="74"/>
      <c r="G70" s="23"/>
      <c r="H70" s="26"/>
      <c r="I70" s="2"/>
      <c r="J70" s="23"/>
      <c r="K70" s="26"/>
      <c r="L70" s="2"/>
      <c r="M70" s="23"/>
      <c r="N70" s="26"/>
      <c r="O70" s="2"/>
      <c r="P70" s="23"/>
      <c r="Q70" s="26"/>
      <c r="R70" s="2"/>
      <c r="S70" s="14"/>
    </row>
    <row r="71" spans="1:19" ht="21" customHeight="1" x14ac:dyDescent="0.35">
      <c r="B71" s="68"/>
      <c r="C71" s="66"/>
      <c r="D71" s="77" t="s">
        <v>172</v>
      </c>
      <c r="E71" s="74" t="s">
        <v>164</v>
      </c>
      <c r="F71" s="74" t="s">
        <v>164</v>
      </c>
      <c r="G71" s="61"/>
      <c r="H71" s="234">
        <f>IFERROR(H66+H68+H69,0)</f>
        <v>0</v>
      </c>
      <c r="I71" s="2"/>
      <c r="J71" s="61"/>
      <c r="K71" s="234">
        <f>IFERROR(K66+K68+K69,0)</f>
        <v>0</v>
      </c>
      <c r="L71" s="2"/>
      <c r="M71" s="61"/>
      <c r="N71" s="234">
        <f>IFERROR(N66+N68+N69,0)</f>
        <v>0</v>
      </c>
      <c r="O71" s="2"/>
      <c r="P71" s="61"/>
      <c r="Q71" s="234">
        <f>IFERROR(Q66+Q68+Q69,0)</f>
        <v>0</v>
      </c>
      <c r="R71" s="2"/>
      <c r="S71" s="14"/>
    </row>
    <row r="72" spans="1:19" ht="21" customHeight="1" x14ac:dyDescent="0.35">
      <c r="B72" s="68"/>
      <c r="C72" s="66"/>
      <c r="D72" s="71" t="s">
        <v>173</v>
      </c>
      <c r="E72" s="74">
        <f>IF(MONTH(H53)=MONTH(H54),((YEAR(H54)-YEAR(H53))*12)-12+(12-MONTH(H53))+MONTH(H54)-1+(EOMONTH(H53,0)-H53+1)/DAY(EOMONTH(H53,0))+(1-(EOMONTH(H54,0)-H54)/DAY(EOMONTH(H54,0))),((YEAR(H54)-YEAR(H53))*12)-12+(12-MONTH(H53))+MONTH(H54)-1+(EOMONTH(H53,0)-H53+1)/DAY(EOMONTH(H53,0))+(1-(EOMONTH(H54,0)-H54)/DAY(EOMONTH(H54,0))))</f>
        <v>3.2258064516129004E-2</v>
      </c>
      <c r="F72" s="74">
        <f>ROUND(IF(AND(H53&lt;&gt;"",H54&lt;&gt;""),IF(E72&lt;=1,1,E72),0),2)</f>
        <v>0</v>
      </c>
      <c r="G72" s="16"/>
      <c r="H72" s="234">
        <f>ROUND(IFERROR(H71/F72,0),2)</f>
        <v>0</v>
      </c>
      <c r="I72" s="2"/>
      <c r="J72" s="61"/>
      <c r="K72" s="234">
        <f>ROUND(IFERROR(K71/F62,0),2)</f>
        <v>0</v>
      </c>
      <c r="L72" s="2"/>
      <c r="M72" s="61"/>
      <c r="N72" s="234">
        <f>ROUND(IFERROR(N71/F61,0),2)</f>
        <v>0</v>
      </c>
      <c r="O72" s="2"/>
      <c r="P72" s="61"/>
      <c r="Q72" s="234">
        <f>ROUND(IFERROR(Q71/F60,0),2)</f>
        <v>0</v>
      </c>
      <c r="R72" s="2"/>
      <c r="S72" s="14"/>
    </row>
    <row r="73" spans="1:19" ht="8.25" customHeight="1" thickBot="1" x14ac:dyDescent="0.4">
      <c r="B73" s="17"/>
      <c r="C73" s="18"/>
      <c r="D73" s="18"/>
      <c r="E73" s="18"/>
      <c r="F73" s="18"/>
      <c r="G73" s="18"/>
      <c r="H73" s="18"/>
      <c r="I73" s="18"/>
      <c r="J73" s="18"/>
      <c r="K73" s="18"/>
      <c r="L73" s="18"/>
      <c r="M73" s="18"/>
      <c r="N73" s="18"/>
      <c r="O73" s="18"/>
      <c r="P73" s="18"/>
      <c r="Q73" s="18"/>
      <c r="R73" s="18"/>
      <c r="S73" s="19"/>
    </row>
    <row r="74" spans="1:19" ht="22.15" customHeight="1" x14ac:dyDescent="0.35">
      <c r="B74" s="3"/>
      <c r="E74" s="20"/>
      <c r="F74" s="20"/>
      <c r="I74" s="20"/>
      <c r="J74" s="20"/>
      <c r="K74" s="20"/>
      <c r="L74" s="20"/>
      <c r="M74" s="20"/>
      <c r="N74" s="20"/>
      <c r="O74" s="20"/>
      <c r="P74" s="20"/>
      <c r="Q74" s="20"/>
      <c r="R74" s="20"/>
    </row>
    <row r="75" spans="1:19" s="2" customFormat="1" ht="31.15" customHeight="1" x14ac:dyDescent="0.35">
      <c r="B75" s="75" t="s">
        <v>63</v>
      </c>
      <c r="C75" s="76"/>
      <c r="D75" s="78"/>
      <c r="E75" s="78"/>
      <c r="F75" s="78"/>
      <c r="G75" s="78"/>
      <c r="H75" s="78"/>
      <c r="I75" s="78"/>
      <c r="J75" s="78"/>
      <c r="K75" s="78"/>
      <c r="L75" s="78"/>
      <c r="M75" s="78"/>
      <c r="N75" s="78"/>
      <c r="O75" s="78"/>
      <c r="P75" s="78"/>
      <c r="Q75" s="78"/>
      <c r="R75" s="78"/>
      <c r="S75" s="78"/>
    </row>
    <row r="76" spans="1:19" s="2" customFormat="1" ht="22.5" customHeight="1" thickBot="1" x14ac:dyDescent="0.4">
      <c r="C76" s="33" t="s">
        <v>160</v>
      </c>
    </row>
    <row r="77" spans="1:19" ht="21" customHeight="1" thickBot="1" x14ac:dyDescent="0.4">
      <c r="A77" s="2"/>
      <c r="B77" s="101"/>
      <c r="C77" s="64" t="s">
        <v>182</v>
      </c>
      <c r="D77" s="31"/>
      <c r="E77" s="31"/>
      <c r="F77" s="31"/>
      <c r="G77" s="248" t="str">
        <f>IF(OR(SAM!E117=0,SAM!E117=""),"",SAM!E117)</f>
        <v/>
      </c>
      <c r="H77" s="248"/>
      <c r="I77" s="248"/>
      <c r="J77" s="248"/>
      <c r="K77" s="248"/>
      <c r="L77" s="248"/>
      <c r="M77" s="8"/>
      <c r="N77" s="8"/>
      <c r="O77" s="8"/>
      <c r="P77" s="8"/>
      <c r="Q77" s="8"/>
      <c r="R77" s="8"/>
      <c r="S77" s="10"/>
    </row>
    <row r="78" spans="1:19" ht="6.75" customHeight="1" x14ac:dyDescent="0.35">
      <c r="B78" s="21"/>
      <c r="C78" s="20"/>
      <c r="D78" s="20"/>
      <c r="E78" s="20"/>
      <c r="F78" s="20"/>
      <c r="G78" s="20"/>
      <c r="H78" s="20"/>
      <c r="I78" s="20"/>
      <c r="J78" s="20"/>
      <c r="K78" s="20"/>
      <c r="L78" s="20"/>
      <c r="M78" s="20"/>
      <c r="N78" s="20"/>
      <c r="O78" s="20"/>
      <c r="P78" s="20"/>
      <c r="Q78" s="20"/>
      <c r="R78" s="20"/>
      <c r="S78" s="22"/>
    </row>
    <row r="79" spans="1:19" ht="21" customHeight="1" x14ac:dyDescent="0.35">
      <c r="B79" s="13"/>
      <c r="D79" s="71" t="s">
        <v>162</v>
      </c>
      <c r="G79" s="80" t="s">
        <v>102</v>
      </c>
      <c r="H79" s="82"/>
      <c r="I79" s="80" t="s">
        <v>102</v>
      </c>
      <c r="J79" s="80" t="s">
        <v>102</v>
      </c>
      <c r="K79" s="82"/>
      <c r="L79" s="80" t="s">
        <v>102</v>
      </c>
      <c r="M79" s="80" t="s">
        <v>102</v>
      </c>
      <c r="N79" s="82"/>
      <c r="O79" s="80" t="s">
        <v>102</v>
      </c>
      <c r="P79" s="80" t="s">
        <v>102</v>
      </c>
      <c r="Q79" s="82"/>
      <c r="R79" s="80" t="s">
        <v>102</v>
      </c>
      <c r="S79" s="14"/>
    </row>
    <row r="80" spans="1:19" ht="6.75" customHeight="1" x14ac:dyDescent="0.35">
      <c r="B80" s="13"/>
      <c r="H80" s="74"/>
      <c r="K80" s="74"/>
      <c r="N80" s="74"/>
      <c r="Q80" s="74"/>
      <c r="S80" s="14"/>
    </row>
    <row r="81" spans="2:19" ht="21" customHeight="1" x14ac:dyDescent="0.35">
      <c r="B81" s="13"/>
      <c r="D81" s="71" t="s">
        <v>163</v>
      </c>
      <c r="E81" s="74" t="s">
        <v>164</v>
      </c>
      <c r="F81" s="74" t="s">
        <v>164</v>
      </c>
      <c r="G81" s="72"/>
      <c r="H81" s="69"/>
      <c r="J81" s="72"/>
      <c r="K81" s="69"/>
      <c r="M81" s="72"/>
      <c r="N81" s="69"/>
      <c r="P81" s="72"/>
      <c r="Q81" s="69"/>
      <c r="S81" s="14"/>
    </row>
    <row r="82" spans="2:19" ht="21" customHeight="1" x14ac:dyDescent="0.35">
      <c r="B82" s="13"/>
      <c r="D82" s="71" t="s">
        <v>165</v>
      </c>
      <c r="E82" s="74" t="s">
        <v>164</v>
      </c>
      <c r="F82" s="74" t="s">
        <v>164</v>
      </c>
      <c r="G82" s="72"/>
      <c r="H82" s="70"/>
      <c r="J82" s="72"/>
      <c r="K82" s="70"/>
      <c r="M82" s="72"/>
      <c r="N82" s="70"/>
      <c r="P82" s="72"/>
      <c r="Q82" s="70"/>
      <c r="S82" s="14"/>
    </row>
    <row r="83" spans="2:19" ht="6.75" customHeight="1" x14ac:dyDescent="0.35">
      <c r="B83" s="13"/>
      <c r="E83" s="74" t="s">
        <v>164</v>
      </c>
      <c r="F83" s="74" t="s">
        <v>164</v>
      </c>
      <c r="S83" s="14"/>
    </row>
    <row r="84" spans="2:19" ht="21" customHeight="1" x14ac:dyDescent="0.35">
      <c r="B84" s="67" t="s">
        <v>177</v>
      </c>
      <c r="C84" s="65"/>
      <c r="D84" s="16"/>
      <c r="E84" s="74" t="s">
        <v>164</v>
      </c>
      <c r="F84" s="74" t="s">
        <v>164</v>
      </c>
      <c r="G84" s="16"/>
      <c r="H84" s="184"/>
      <c r="I84" s="2"/>
      <c r="J84" s="16"/>
      <c r="K84" s="184"/>
      <c r="L84" s="2"/>
      <c r="M84" s="16"/>
      <c r="N84" s="184"/>
      <c r="O84" s="2"/>
      <c r="P84" s="16"/>
      <c r="Q84" s="184"/>
      <c r="R84" s="2"/>
      <c r="S84" s="14"/>
    </row>
    <row r="85" spans="2:19" ht="21" customHeight="1" x14ac:dyDescent="0.35">
      <c r="B85" s="67" t="s">
        <v>167</v>
      </c>
      <c r="C85" s="65"/>
      <c r="D85" s="16"/>
      <c r="E85" s="74" t="s">
        <v>164</v>
      </c>
      <c r="F85" s="74" t="s">
        <v>164</v>
      </c>
      <c r="G85" s="23" t="s">
        <v>14</v>
      </c>
      <c r="H85" s="182"/>
      <c r="I85" s="24" t="s">
        <v>15</v>
      </c>
      <c r="J85" s="23" t="s">
        <v>14</v>
      </c>
      <c r="K85" s="182"/>
      <c r="L85" s="24" t="s">
        <v>15</v>
      </c>
      <c r="M85" s="23" t="s">
        <v>14</v>
      </c>
      <c r="N85" s="182"/>
      <c r="O85" s="24" t="s">
        <v>15</v>
      </c>
      <c r="P85" s="23" t="s">
        <v>14</v>
      </c>
      <c r="Q85" s="182"/>
      <c r="R85" s="24" t="s">
        <v>15</v>
      </c>
      <c r="S85" s="14"/>
    </row>
    <row r="86" spans="2:19" ht="21" customHeight="1" x14ac:dyDescent="0.35">
      <c r="B86" s="67" t="s">
        <v>168</v>
      </c>
      <c r="C86" s="65"/>
      <c r="D86" s="16"/>
      <c r="E86" s="74"/>
      <c r="F86" s="74"/>
      <c r="G86" s="16"/>
      <c r="H86" s="186"/>
      <c r="I86" s="2"/>
      <c r="J86" s="16"/>
      <c r="K86" s="186"/>
      <c r="L86" s="2"/>
      <c r="M86" s="16"/>
      <c r="N86" s="186"/>
      <c r="O86" s="2"/>
      <c r="P86" s="16"/>
      <c r="Q86" s="186"/>
      <c r="R86" s="2"/>
      <c r="S86" s="14"/>
    </row>
    <row r="87" spans="2:19" ht="21" customHeight="1" x14ac:dyDescent="0.35">
      <c r="B87" s="67" t="s">
        <v>170</v>
      </c>
      <c r="C87" s="65"/>
      <c r="D87" s="16"/>
      <c r="E87" s="74"/>
      <c r="F87" s="74"/>
      <c r="G87" s="16"/>
      <c r="H87" s="186"/>
      <c r="I87" s="2"/>
      <c r="J87" s="16"/>
      <c r="K87" s="186"/>
      <c r="L87" s="2"/>
      <c r="M87" s="16"/>
      <c r="N87" s="186"/>
      <c r="O87" s="2"/>
      <c r="P87" s="16"/>
      <c r="Q87" s="186"/>
      <c r="R87" s="2"/>
      <c r="S87" s="14"/>
    </row>
    <row r="88" spans="2:19" ht="21" customHeight="1" x14ac:dyDescent="0.35">
      <c r="B88" s="67" t="s">
        <v>169</v>
      </c>
      <c r="C88" s="65"/>
      <c r="D88" s="16"/>
      <c r="E88" s="81">
        <f>IF(MONTH(Q81)=MONTH(Q82),((YEAR(Q82)-YEAR(Q81))*12)-12+(12-MONTH(Q81))+MONTH(Q82)-1+(EOMONTH(Q81,0)-Q81+1)/DAY(EOMONTH(Q81,0))+(1-(EOMONTH(Q82,0)-Q82)/DAY(EOMONTH(Q82,0))),((YEAR(Q82)-YEAR(Q81))*12)-12+(12-MONTH(Q81))+MONTH(Q82)-1+(EOMONTH(Q81,0)-Q81+1)/DAY(EOMONTH(Q81,0))+(1-(EOMONTH(Q82,0)-Q82)/DAY(EOMONTH(Q82,0))))</f>
        <v>3.2258064516129004E-2</v>
      </c>
      <c r="F88" s="81">
        <f>ROUND(IF(AND(Q81&lt;&gt;"",Q82&lt;&gt;""),IF(E88&lt;=1,1,E88),0),2)</f>
        <v>0</v>
      </c>
      <c r="G88" s="16"/>
      <c r="H88" s="186"/>
      <c r="I88" s="2"/>
      <c r="J88" s="16"/>
      <c r="K88" s="186"/>
      <c r="L88" s="2"/>
      <c r="M88" s="16"/>
      <c r="N88" s="186"/>
      <c r="O88" s="2"/>
      <c r="P88" s="16"/>
      <c r="Q88" s="186"/>
      <c r="R88" s="2"/>
      <c r="S88" s="14"/>
    </row>
    <row r="89" spans="2:19" ht="21" customHeight="1" x14ac:dyDescent="0.35">
      <c r="B89" s="67" t="s">
        <v>171</v>
      </c>
      <c r="C89" s="65"/>
      <c r="D89" s="16"/>
      <c r="E89" s="74">
        <f>IF(MONTH(N81)=MONTH(N82),((YEAR(N82)-YEAR(N81))*12)-12+(12-MONTH(N81))+MONTH(N82)-1+(EOMONTH(N81,0)-N81+1)/DAY(EOMONTH(N81,0))+(1-(EOMONTH(N82,0)-N82)/DAY(EOMONTH(N82,0))),((YEAR(N82)-YEAR(N81))*12)-12+(12-MONTH(N81))+MONTH(N82)-1+(EOMONTH(N81,0)-N81+1)/DAY(EOMONTH(N81,0))+(1-(EOMONTH(N82,0)-N82)/DAY(EOMONTH(N82,0))))</f>
        <v>3.2258064516129004E-2</v>
      </c>
      <c r="F89" s="74">
        <f>ROUND(IF(AND(N81&lt;&gt;"",N82&lt;&gt;""),IF(E89&lt;=1,1,E89),0),2)</f>
        <v>0</v>
      </c>
      <c r="G89" s="16"/>
      <c r="H89" s="186"/>
      <c r="I89" s="2"/>
      <c r="J89" s="16"/>
      <c r="K89" s="186"/>
      <c r="L89" s="2"/>
      <c r="M89" s="16"/>
      <c r="N89" s="186"/>
      <c r="O89" s="2"/>
      <c r="P89" s="16"/>
      <c r="Q89" s="186"/>
      <c r="R89" s="2"/>
      <c r="S89" s="14"/>
    </row>
    <row r="90" spans="2:19" ht="21" customHeight="1" x14ac:dyDescent="0.35">
      <c r="B90" s="67" t="s">
        <v>113</v>
      </c>
      <c r="C90" s="65"/>
      <c r="D90" s="83"/>
      <c r="E90" s="74">
        <f>IF(MONTH(K81)=MONTH(K82),((YEAR(K82)-YEAR(K81))*12)-12+(12-MONTH(K81))+MONTH(K82)-1+(EOMONTH(K81,0)-K81+1)/DAY(EOMONTH(K81,0))+(1-(EOMONTH(K82,0)-K82)/DAY(EOMONTH(K82,0))),((YEAR(K82)-YEAR(K81))*12)-12+(12-MONTH(K81))+MONTH(K82)-1+(EOMONTH(K81,0)-K81+1)/DAY(EOMONTH(K81,0))+(1-(EOMONTH(K82,0)-K82)/DAY(EOMONTH(K82,0))))</f>
        <v>3.2258064516129004E-2</v>
      </c>
      <c r="F90" s="74">
        <f>ROUND(IF(AND(K81&lt;&gt;"",K82&lt;&gt;""),IF(E90&lt;=1,1,E90),0),2)</f>
        <v>0</v>
      </c>
      <c r="G90" s="79" t="s">
        <v>102</v>
      </c>
      <c r="H90" s="185"/>
      <c r="I90" s="2"/>
      <c r="J90" s="2"/>
      <c r="K90" s="185"/>
      <c r="L90" s="2"/>
      <c r="M90" s="2"/>
      <c r="N90" s="185"/>
      <c r="O90" s="2"/>
      <c r="P90" s="2"/>
      <c r="Q90" s="185"/>
      <c r="R90" s="2"/>
      <c r="S90" s="14"/>
    </row>
    <row r="91" spans="2:19" ht="13.15" customHeight="1" x14ac:dyDescent="0.35">
      <c r="B91" s="67"/>
      <c r="C91" s="65"/>
      <c r="D91" s="16"/>
      <c r="E91" s="74" t="s">
        <v>164</v>
      </c>
      <c r="F91" s="74" t="s">
        <v>164</v>
      </c>
      <c r="G91" s="23"/>
      <c r="H91" s="26"/>
      <c r="I91" s="2"/>
      <c r="J91" s="23"/>
      <c r="K91" s="26"/>
      <c r="L91" s="2"/>
      <c r="M91" s="23"/>
      <c r="N91" s="26"/>
      <c r="O91" s="2"/>
      <c r="P91" s="23"/>
      <c r="Q91" s="26"/>
      <c r="R91" s="2"/>
      <c r="S91" s="14"/>
    </row>
    <row r="92" spans="2:19" ht="21" customHeight="1" x14ac:dyDescent="0.35">
      <c r="B92" s="67" t="s">
        <v>9</v>
      </c>
      <c r="C92" s="65"/>
      <c r="D92" s="16"/>
      <c r="E92" s="74"/>
      <c r="F92" s="74"/>
      <c r="G92" s="23"/>
      <c r="H92" s="241">
        <f>IFERROR(SUM(H86:H90)-H85+H84,0)</f>
        <v>0</v>
      </c>
      <c r="I92" s="2"/>
      <c r="J92" s="61"/>
      <c r="K92" s="241">
        <f>IFERROR(SUM(K86:K90)-K85+K84,0)</f>
        <v>0</v>
      </c>
      <c r="L92" s="2"/>
      <c r="M92" s="61"/>
      <c r="N92" s="241">
        <f>IFERROR(SUM(N86:N90)-N85+N84,0)</f>
        <v>0</v>
      </c>
      <c r="O92" s="2"/>
      <c r="P92" s="61"/>
      <c r="Q92" s="241">
        <f>IFERROR(SUM(Q86:Q90)-Q85+Q84,0)</f>
        <v>0</v>
      </c>
      <c r="R92" s="2"/>
      <c r="S92" s="14"/>
    </row>
    <row r="93" spans="2:19" ht="21" customHeight="1" x14ac:dyDescent="0.35">
      <c r="B93" s="67" t="s">
        <v>178</v>
      </c>
      <c r="C93" s="65"/>
      <c r="D93" s="16"/>
      <c r="E93" s="74"/>
      <c r="F93" s="74"/>
      <c r="G93" s="23"/>
      <c r="H93" s="52"/>
      <c r="I93" s="2"/>
      <c r="J93" s="23"/>
      <c r="K93" s="52"/>
      <c r="L93" s="2"/>
      <c r="M93" s="23"/>
      <c r="N93" s="52"/>
      <c r="O93" s="2"/>
      <c r="P93" s="23"/>
      <c r="Q93" s="52"/>
      <c r="R93" s="2"/>
      <c r="S93" s="14"/>
    </row>
    <row r="94" spans="2:19" ht="21" customHeight="1" x14ac:dyDescent="0.35">
      <c r="B94" s="67" t="s">
        <v>183</v>
      </c>
      <c r="C94" s="65"/>
      <c r="D94" s="16"/>
      <c r="E94" s="74"/>
      <c r="F94" s="74"/>
      <c r="G94" s="23"/>
      <c r="H94" s="234">
        <f>ROUND(IFERROR(H92*H93,0),2)</f>
        <v>0</v>
      </c>
      <c r="J94" s="242"/>
      <c r="K94" s="234">
        <f>ROUND(IFERROR(K92*K93,0),2)</f>
        <v>0</v>
      </c>
      <c r="M94" s="242"/>
      <c r="N94" s="234">
        <f>ROUND(IFERROR(N92*N93,0),2)</f>
        <v>0</v>
      </c>
      <c r="P94" s="242"/>
      <c r="Q94" s="234">
        <f>ROUND(IFERROR(Q92*Q93,0),2)</f>
        <v>0</v>
      </c>
      <c r="R94" s="2"/>
      <c r="S94" s="14"/>
    </row>
    <row r="95" spans="2:19" ht="10.15" customHeight="1" x14ac:dyDescent="0.35">
      <c r="B95" s="67"/>
      <c r="C95" s="65"/>
      <c r="D95" s="16"/>
      <c r="E95" s="74"/>
      <c r="F95" s="74"/>
      <c r="G95" s="23"/>
      <c r="H95" s="26"/>
      <c r="I95" s="2"/>
      <c r="J95" s="23"/>
      <c r="K95" s="26"/>
      <c r="L95" s="2"/>
      <c r="M95" s="23"/>
      <c r="N95" s="26"/>
      <c r="O95" s="2"/>
      <c r="P95" s="23"/>
      <c r="Q95" s="26"/>
      <c r="R95" s="2"/>
      <c r="S95" s="14"/>
    </row>
    <row r="96" spans="2:19" ht="21" customHeight="1" x14ac:dyDescent="0.35">
      <c r="B96" s="67" t="s">
        <v>180</v>
      </c>
      <c r="C96" s="65"/>
      <c r="D96" s="16"/>
      <c r="E96" s="74"/>
      <c r="F96" s="74"/>
      <c r="G96" s="23"/>
      <c r="H96" s="188"/>
      <c r="I96" s="2"/>
      <c r="J96" s="23"/>
      <c r="K96" s="188"/>
      <c r="L96" s="2"/>
      <c r="M96" s="23"/>
      <c r="N96" s="188"/>
      <c r="O96" s="2"/>
      <c r="P96" s="23"/>
      <c r="Q96" s="188"/>
      <c r="R96" s="2"/>
      <c r="S96" s="14"/>
    </row>
    <row r="97" spans="1:19" ht="6.65" customHeight="1" x14ac:dyDescent="0.35">
      <c r="B97" s="67"/>
      <c r="C97" s="65"/>
      <c r="D97" s="16"/>
      <c r="E97" s="74"/>
      <c r="F97" s="74"/>
      <c r="G97" s="23"/>
      <c r="H97" s="26"/>
      <c r="I97" s="2"/>
      <c r="J97" s="23"/>
      <c r="K97" s="26"/>
      <c r="L97" s="2"/>
      <c r="M97" s="23"/>
      <c r="N97" s="26"/>
      <c r="O97" s="2"/>
      <c r="P97" s="23"/>
      <c r="Q97" s="26"/>
      <c r="R97" s="2"/>
      <c r="S97" s="14"/>
    </row>
    <row r="98" spans="1:19" ht="21" customHeight="1" x14ac:dyDescent="0.35">
      <c r="B98" s="68"/>
      <c r="C98" s="66"/>
      <c r="D98" s="77" t="s">
        <v>172</v>
      </c>
      <c r="E98" s="74" t="s">
        <v>164</v>
      </c>
      <c r="F98" s="74" t="s">
        <v>164</v>
      </c>
      <c r="G98" s="61"/>
      <c r="H98" s="234">
        <f>IFERROR(H94+H96,0)</f>
        <v>0</v>
      </c>
      <c r="J98" s="242"/>
      <c r="K98" s="234">
        <f>IFERROR(K94+K96,0)</f>
        <v>0</v>
      </c>
      <c r="M98" s="242"/>
      <c r="N98" s="234">
        <f>IFERROR(N94+N96,0)</f>
        <v>0</v>
      </c>
      <c r="P98" s="242"/>
      <c r="Q98" s="234">
        <f>IFERROR(Q94+Q96,0)</f>
        <v>0</v>
      </c>
      <c r="R98" s="2"/>
      <c r="S98" s="14"/>
    </row>
    <row r="99" spans="1:19" ht="21" customHeight="1" x14ac:dyDescent="0.35">
      <c r="B99" s="68"/>
      <c r="C99" s="66"/>
      <c r="D99" s="71" t="s">
        <v>173</v>
      </c>
      <c r="E99" s="74">
        <f>IF(MONTH(H81)=MONTH(H82),((YEAR(H82)-YEAR(H81))*12)-12+(12-MONTH(H81))+MONTH(H82)-1+(EOMONTH(H81,0)-H81+1)/DAY(EOMONTH(H81,0))+(1-(EOMONTH(H82,0)-H82)/DAY(EOMONTH(H82,0))),((YEAR(H82)-YEAR(H81))*12)-12+(12-MONTH(H81))+MONTH(H82)-1+(EOMONTH(H81,0)-H81+1)/DAY(EOMONTH(H81,0))+(1-(EOMONTH(H82,0)-H82)/DAY(EOMONTH(H82,0))))</f>
        <v>3.2258064516129004E-2</v>
      </c>
      <c r="F99" s="74">
        <f>ROUND(IF(AND(H81&lt;&gt;"",H82&lt;&gt;""),IF(E99&lt;=1,1,E99),0),2)</f>
        <v>0</v>
      </c>
      <c r="G99" s="16"/>
      <c r="H99" s="234">
        <f>ROUND(IFERROR(H98/F99,0),2)</f>
        <v>0</v>
      </c>
      <c r="J99" s="242"/>
      <c r="K99" s="234">
        <f>ROUND(IFERROR(K98/F90,0),2)</f>
        <v>0</v>
      </c>
      <c r="M99" s="242"/>
      <c r="N99" s="234">
        <f>ROUND(IFERROR(N98/F89,0),2)</f>
        <v>0</v>
      </c>
      <c r="P99" s="242"/>
      <c r="Q99" s="234">
        <f>ROUND(IFERROR(Q98/F88,0),2)</f>
        <v>0</v>
      </c>
      <c r="R99" s="2"/>
      <c r="S99" s="14"/>
    </row>
    <row r="100" spans="1:19" ht="8.25" customHeight="1" thickBot="1" x14ac:dyDescent="0.4">
      <c r="B100" s="17"/>
      <c r="C100" s="18"/>
      <c r="D100" s="18"/>
      <c r="E100" s="18"/>
      <c r="F100" s="18"/>
      <c r="G100" s="18"/>
      <c r="H100" s="18"/>
      <c r="I100" s="18"/>
      <c r="J100" s="18"/>
      <c r="K100" s="18"/>
      <c r="L100" s="18"/>
      <c r="M100" s="18"/>
      <c r="N100" s="18"/>
      <c r="O100" s="18"/>
      <c r="P100" s="18"/>
      <c r="Q100" s="18"/>
      <c r="R100" s="18"/>
      <c r="S100" s="19"/>
    </row>
    <row r="101" spans="1:19" ht="22.15" customHeight="1" x14ac:dyDescent="0.35">
      <c r="B101" s="3"/>
      <c r="E101" s="20"/>
      <c r="F101" s="20"/>
      <c r="I101" s="20"/>
      <c r="J101" s="20"/>
      <c r="K101" s="20"/>
      <c r="L101" s="20"/>
      <c r="M101" s="20"/>
      <c r="N101" s="20"/>
      <c r="O101" s="20"/>
      <c r="P101" s="20"/>
      <c r="Q101" s="20"/>
      <c r="R101" s="20"/>
    </row>
    <row r="102" spans="1:19" s="2" customFormat="1" ht="31.15" customHeight="1" x14ac:dyDescent="0.35">
      <c r="B102" s="75" t="s">
        <v>73</v>
      </c>
      <c r="C102" s="76"/>
      <c r="D102" s="78"/>
      <c r="E102" s="78"/>
      <c r="F102" s="78"/>
      <c r="G102" s="78"/>
      <c r="H102" s="78"/>
      <c r="I102" s="78"/>
      <c r="J102" s="78"/>
      <c r="K102" s="78"/>
      <c r="L102" s="78"/>
      <c r="M102" s="78"/>
      <c r="N102" s="78"/>
      <c r="O102" s="78"/>
      <c r="P102" s="78"/>
      <c r="Q102" s="78"/>
      <c r="R102" s="78"/>
      <c r="S102" s="78"/>
    </row>
    <row r="103" spans="1:19" s="2" customFormat="1" ht="22.5" customHeight="1" thickBot="1" x14ac:dyDescent="0.4">
      <c r="C103" s="33" t="s">
        <v>160</v>
      </c>
    </row>
    <row r="104" spans="1:19" ht="21" customHeight="1" thickBot="1" x14ac:dyDescent="0.4">
      <c r="A104" s="2"/>
      <c r="B104" s="101"/>
      <c r="C104" s="64" t="s">
        <v>184</v>
      </c>
      <c r="D104" s="31"/>
      <c r="E104" s="31"/>
      <c r="F104" s="31"/>
      <c r="G104" s="248" t="str">
        <f>IF(OR(SAM!E149=0,SAM!E149=""),"",SAM!E149)</f>
        <v/>
      </c>
      <c r="H104" s="248"/>
      <c r="I104" s="248"/>
      <c r="J104" s="248"/>
      <c r="K104" s="248"/>
      <c r="L104" s="248"/>
      <c r="M104" s="8"/>
      <c r="N104" s="8"/>
      <c r="O104" s="8"/>
      <c r="P104" s="8"/>
      <c r="Q104" s="8"/>
      <c r="R104" s="8"/>
      <c r="S104" s="10"/>
    </row>
    <row r="105" spans="1:19" ht="6.75" customHeight="1" x14ac:dyDescent="0.35">
      <c r="B105" s="21"/>
      <c r="C105" s="20"/>
      <c r="D105" s="20"/>
      <c r="E105" s="20"/>
      <c r="F105" s="20"/>
      <c r="G105" s="20"/>
      <c r="H105" s="20"/>
      <c r="I105" s="20"/>
      <c r="J105" s="20"/>
      <c r="K105" s="20"/>
      <c r="L105" s="20"/>
      <c r="M105" s="20"/>
      <c r="N105" s="20"/>
      <c r="O105" s="20"/>
      <c r="P105" s="20"/>
      <c r="Q105" s="20"/>
      <c r="R105" s="20"/>
      <c r="S105" s="22"/>
    </row>
    <row r="106" spans="1:19" ht="21" customHeight="1" x14ac:dyDescent="0.35">
      <c r="B106" s="13"/>
      <c r="D106" s="71" t="s">
        <v>162</v>
      </c>
      <c r="G106" s="80" t="s">
        <v>102</v>
      </c>
      <c r="H106" s="82"/>
      <c r="I106" s="80" t="s">
        <v>102</v>
      </c>
      <c r="J106" s="80" t="s">
        <v>102</v>
      </c>
      <c r="K106" s="82"/>
      <c r="L106" s="80" t="s">
        <v>102</v>
      </c>
      <c r="M106" s="80" t="s">
        <v>102</v>
      </c>
      <c r="N106" s="82"/>
      <c r="O106" s="80" t="s">
        <v>102</v>
      </c>
      <c r="P106" s="80" t="s">
        <v>102</v>
      </c>
      <c r="Q106" s="82"/>
      <c r="R106" s="80" t="s">
        <v>102</v>
      </c>
      <c r="S106" s="14"/>
    </row>
    <row r="107" spans="1:19" ht="6.75" customHeight="1" x14ac:dyDescent="0.35">
      <c r="B107" s="13"/>
      <c r="H107" s="74"/>
      <c r="K107" s="74"/>
      <c r="N107" s="74"/>
      <c r="Q107" s="74"/>
      <c r="S107" s="14"/>
    </row>
    <row r="108" spans="1:19" ht="21" customHeight="1" x14ac:dyDescent="0.35">
      <c r="B108" s="13"/>
      <c r="D108" s="71" t="s">
        <v>163</v>
      </c>
      <c r="E108" s="74" t="s">
        <v>164</v>
      </c>
      <c r="F108" s="74" t="s">
        <v>164</v>
      </c>
      <c r="G108" s="72"/>
      <c r="H108" s="69"/>
      <c r="J108" s="72"/>
      <c r="K108" s="69"/>
      <c r="M108" s="72"/>
      <c r="N108" s="69"/>
      <c r="P108" s="72"/>
      <c r="Q108" s="69"/>
      <c r="S108" s="14"/>
    </row>
    <row r="109" spans="1:19" ht="21" customHeight="1" x14ac:dyDescent="0.35">
      <c r="B109" s="13"/>
      <c r="D109" s="71" t="s">
        <v>165</v>
      </c>
      <c r="E109" s="74" t="s">
        <v>164</v>
      </c>
      <c r="F109" s="74" t="s">
        <v>164</v>
      </c>
      <c r="G109" s="72"/>
      <c r="H109" s="70"/>
      <c r="J109" s="72"/>
      <c r="K109" s="70"/>
      <c r="M109" s="72"/>
      <c r="N109" s="70"/>
      <c r="P109" s="72"/>
      <c r="Q109" s="70"/>
      <c r="S109" s="14"/>
    </row>
    <row r="110" spans="1:19" ht="6.75" customHeight="1" x14ac:dyDescent="0.35">
      <c r="B110" s="13"/>
      <c r="E110" s="74" t="s">
        <v>164</v>
      </c>
      <c r="F110" s="74" t="s">
        <v>164</v>
      </c>
      <c r="S110" s="14"/>
    </row>
    <row r="111" spans="1:19" ht="21" customHeight="1" x14ac:dyDescent="0.35">
      <c r="B111" s="67" t="s">
        <v>185</v>
      </c>
      <c r="C111" s="65"/>
      <c r="D111" s="16"/>
      <c r="E111" s="74" t="s">
        <v>164</v>
      </c>
      <c r="F111" s="74" t="s">
        <v>164</v>
      </c>
      <c r="G111" s="16"/>
      <c r="H111" s="184"/>
      <c r="I111" s="2"/>
      <c r="J111" s="16"/>
      <c r="K111" s="184"/>
      <c r="L111" s="2"/>
      <c r="M111" s="16"/>
      <c r="N111" s="184"/>
      <c r="O111" s="2"/>
      <c r="P111" s="16"/>
      <c r="Q111" s="184"/>
      <c r="R111" s="2"/>
      <c r="S111" s="14"/>
    </row>
    <row r="112" spans="1:19" ht="21" customHeight="1" x14ac:dyDescent="0.35">
      <c r="B112" s="67" t="s">
        <v>186</v>
      </c>
      <c r="C112" s="65"/>
      <c r="D112" s="16"/>
      <c r="E112" s="74" t="s">
        <v>164</v>
      </c>
      <c r="F112" s="74" t="s">
        <v>164</v>
      </c>
      <c r="G112" s="23" t="s">
        <v>14</v>
      </c>
      <c r="H112" s="182"/>
      <c r="I112" s="24" t="s">
        <v>15</v>
      </c>
      <c r="J112" s="23" t="s">
        <v>14</v>
      </c>
      <c r="K112" s="182"/>
      <c r="L112" s="24" t="s">
        <v>15</v>
      </c>
      <c r="M112" s="23" t="s">
        <v>14</v>
      </c>
      <c r="N112" s="182"/>
      <c r="O112" s="24" t="s">
        <v>15</v>
      </c>
      <c r="P112" s="23" t="s">
        <v>14</v>
      </c>
      <c r="Q112" s="182"/>
      <c r="R112" s="24" t="s">
        <v>15</v>
      </c>
      <c r="S112" s="14"/>
    </row>
    <row r="113" spans="2:19" ht="21" customHeight="1" x14ac:dyDescent="0.35">
      <c r="B113" s="67" t="s">
        <v>167</v>
      </c>
      <c r="C113" s="65"/>
      <c r="D113" s="16"/>
      <c r="E113" s="74" t="s">
        <v>164</v>
      </c>
      <c r="F113" s="74" t="s">
        <v>164</v>
      </c>
      <c r="G113" s="23" t="s">
        <v>14</v>
      </c>
      <c r="H113" s="182"/>
      <c r="I113" s="24" t="s">
        <v>15</v>
      </c>
      <c r="J113" s="23" t="s">
        <v>14</v>
      </c>
      <c r="K113" s="182"/>
      <c r="L113" s="24" t="s">
        <v>15</v>
      </c>
      <c r="M113" s="23" t="s">
        <v>14</v>
      </c>
      <c r="N113" s="182"/>
      <c r="O113" s="24" t="s">
        <v>15</v>
      </c>
      <c r="P113" s="23" t="s">
        <v>14</v>
      </c>
      <c r="Q113" s="182"/>
      <c r="R113" s="24" t="s">
        <v>15</v>
      </c>
      <c r="S113" s="14"/>
    </row>
    <row r="114" spans="2:19" ht="21" customHeight="1" x14ac:dyDescent="0.35">
      <c r="B114" s="67" t="s">
        <v>168</v>
      </c>
      <c r="C114" s="65"/>
      <c r="D114" s="16"/>
      <c r="E114" s="74"/>
      <c r="F114" s="74"/>
      <c r="G114" s="16"/>
      <c r="H114" s="186"/>
      <c r="I114" s="2"/>
      <c r="J114" s="16"/>
      <c r="K114" s="186"/>
      <c r="L114" s="2"/>
      <c r="M114" s="16"/>
      <c r="N114" s="186"/>
      <c r="O114" s="2"/>
      <c r="P114" s="16"/>
      <c r="Q114" s="186"/>
      <c r="R114" s="2"/>
      <c r="S114" s="14"/>
    </row>
    <row r="115" spans="2:19" ht="21" customHeight="1" x14ac:dyDescent="0.35">
      <c r="B115" s="67" t="s">
        <v>170</v>
      </c>
      <c r="C115" s="65"/>
      <c r="D115" s="16"/>
      <c r="E115" s="74"/>
      <c r="F115" s="74"/>
      <c r="G115" s="16"/>
      <c r="H115" s="186"/>
      <c r="I115" s="2"/>
      <c r="J115" s="16"/>
      <c r="K115" s="186"/>
      <c r="L115" s="2"/>
      <c r="M115" s="16"/>
      <c r="N115" s="186"/>
      <c r="O115" s="2"/>
      <c r="P115" s="16"/>
      <c r="Q115" s="186"/>
      <c r="R115" s="2"/>
      <c r="S115" s="14"/>
    </row>
    <row r="116" spans="2:19" ht="21" customHeight="1" x14ac:dyDescent="0.35">
      <c r="B116" s="67" t="s">
        <v>169</v>
      </c>
      <c r="C116" s="65"/>
      <c r="D116" s="16"/>
      <c r="E116" s="81">
        <f>IF(MONTH(Q108)=MONTH(Q109),((YEAR(Q109)-YEAR(Q108))*12)-12+(12-MONTH(Q108))+MONTH(Q109)-1+(EOMONTH(Q108,0)-Q108+1)/DAY(EOMONTH(Q108,0))+(1-(EOMONTH(Q109,0)-Q109)/DAY(EOMONTH(Q109,0))),((YEAR(Q109)-YEAR(Q108))*12)-12+(12-MONTH(Q108))+MONTH(Q109)-1+(EOMONTH(Q108,0)-Q108+1)/DAY(EOMONTH(Q108,0))+(1-(EOMONTH(Q109,0)-Q109)/DAY(EOMONTH(Q109,0))))</f>
        <v>3.2258064516129004E-2</v>
      </c>
      <c r="F116" s="81">
        <f>ROUND(IF(AND(Q108&lt;&gt;"",Q109&lt;&gt;""),IF(E116&lt;=1,1,E116),0),2)</f>
        <v>0</v>
      </c>
      <c r="G116" s="16"/>
      <c r="H116" s="186"/>
      <c r="I116" s="2"/>
      <c r="J116" s="16"/>
      <c r="K116" s="186"/>
      <c r="L116" s="2"/>
      <c r="M116" s="16"/>
      <c r="N116" s="186"/>
      <c r="O116" s="2"/>
      <c r="P116" s="16"/>
      <c r="Q116" s="186"/>
      <c r="R116" s="2"/>
      <c r="S116" s="14"/>
    </row>
    <row r="117" spans="2:19" ht="21" customHeight="1" x14ac:dyDescent="0.35">
      <c r="B117" s="67" t="s">
        <v>171</v>
      </c>
      <c r="C117" s="65"/>
      <c r="D117" s="16"/>
      <c r="E117" s="74">
        <f>IF(MONTH(N108)=MONTH(N109),((YEAR(N109)-YEAR(N108))*12)-12+(12-MONTH(N108))+MONTH(N109)-1+(EOMONTH(N108,0)-N108+1)/DAY(EOMONTH(N108,0))+(1-(EOMONTH(N109,0)-N109)/DAY(EOMONTH(N109,0))),((YEAR(N109)-YEAR(N108))*12)-12+(12-MONTH(N108))+MONTH(N109)-1+(EOMONTH(N108,0)-N108+1)/DAY(EOMONTH(N108,0))+(1-(EOMONTH(N109,0)-N109)/DAY(EOMONTH(N109,0))))</f>
        <v>3.2258064516129004E-2</v>
      </c>
      <c r="F117" s="74">
        <f>ROUND(IF(AND(N108&lt;&gt;"",N109&lt;&gt;""),IF(E117&lt;=1,1,E117),0),2)</f>
        <v>0</v>
      </c>
      <c r="G117" s="16"/>
      <c r="H117" s="186"/>
      <c r="I117" s="2"/>
      <c r="J117" s="16"/>
      <c r="K117" s="186"/>
      <c r="L117" s="2"/>
      <c r="M117" s="16"/>
      <c r="N117" s="186"/>
      <c r="O117" s="2"/>
      <c r="P117" s="16"/>
      <c r="Q117" s="186"/>
      <c r="R117" s="2"/>
      <c r="S117" s="14"/>
    </row>
    <row r="118" spans="2:19" ht="21" customHeight="1" x14ac:dyDescent="0.35">
      <c r="B118" s="67" t="s">
        <v>113</v>
      </c>
      <c r="C118" s="65"/>
      <c r="D118" s="83"/>
      <c r="E118" s="74">
        <f>IF(MONTH(K108)=MONTH(K109),((YEAR(K109)-YEAR(K108))*12)-12+(12-MONTH(K108))+MONTH(K109)-1+(EOMONTH(K108,0)-K108+1)/DAY(EOMONTH(K108,0))+(1-(EOMONTH(K109,0)-K109)/DAY(EOMONTH(K109,0))),((YEAR(K109)-YEAR(K108))*12)-12+(12-MONTH(K108))+MONTH(K109)-1+(EOMONTH(K108,0)-K108+1)/DAY(EOMONTH(K108,0))+(1-(EOMONTH(K109,0)-K109)/DAY(EOMONTH(K109,0))))</f>
        <v>3.2258064516129004E-2</v>
      </c>
      <c r="F118" s="74">
        <f>ROUND(IF(AND(K108&lt;&gt;"",K109&lt;&gt;""),IF(E118&lt;=1,1,E118),0),2)</f>
        <v>0</v>
      </c>
      <c r="G118" s="79" t="s">
        <v>102</v>
      </c>
      <c r="H118" s="185"/>
      <c r="I118" s="2"/>
      <c r="J118" s="2"/>
      <c r="K118" s="185"/>
      <c r="L118" s="2"/>
      <c r="M118" s="2"/>
      <c r="N118" s="185"/>
      <c r="O118" s="2"/>
      <c r="P118" s="2"/>
      <c r="Q118" s="185"/>
      <c r="R118" s="2"/>
      <c r="S118" s="14"/>
    </row>
    <row r="119" spans="2:19" ht="13.15" customHeight="1" x14ac:dyDescent="0.35">
      <c r="B119" s="67"/>
      <c r="C119" s="65"/>
      <c r="D119" s="16"/>
      <c r="E119" s="74" t="s">
        <v>164</v>
      </c>
      <c r="F119" s="74" t="s">
        <v>164</v>
      </c>
      <c r="G119" s="23"/>
      <c r="H119" s="26"/>
      <c r="I119" s="2"/>
      <c r="J119" s="23"/>
      <c r="K119" s="26"/>
      <c r="L119" s="2"/>
      <c r="M119" s="23"/>
      <c r="N119" s="26"/>
      <c r="O119" s="2"/>
      <c r="P119" s="23"/>
      <c r="Q119" s="26"/>
      <c r="R119" s="2"/>
      <c r="S119" s="14"/>
    </row>
    <row r="120" spans="2:19" ht="21" customHeight="1" x14ac:dyDescent="0.35">
      <c r="B120" s="67" t="s">
        <v>9</v>
      </c>
      <c r="C120" s="65"/>
      <c r="D120" s="16"/>
      <c r="E120" s="74"/>
      <c r="F120" s="74"/>
      <c r="G120" s="23"/>
      <c r="H120" s="241">
        <f>IFERROR(SUM(H114:H118)-H112-H113+H111,0)</f>
        <v>0</v>
      </c>
      <c r="I120" s="2"/>
      <c r="J120" s="61"/>
      <c r="K120" s="241">
        <f>IFERROR(SUM(K114:K118)-K112-K113+K111,0)</f>
        <v>0</v>
      </c>
      <c r="L120" s="2"/>
      <c r="M120" s="61"/>
      <c r="N120" s="241">
        <f>IFERROR(SUM(N114:N118)-N112-N113+N111,0)</f>
        <v>0</v>
      </c>
      <c r="O120" s="2"/>
      <c r="P120" s="61"/>
      <c r="Q120" s="241">
        <f>IFERROR(SUM(Q114:Q118)-Q112-Q113+Q111,0)</f>
        <v>0</v>
      </c>
      <c r="R120" s="2"/>
      <c r="S120" s="14"/>
    </row>
    <row r="121" spans="2:19" ht="21" customHeight="1" x14ac:dyDescent="0.35">
      <c r="B121" s="67" t="s">
        <v>178</v>
      </c>
      <c r="C121" s="65"/>
      <c r="D121" s="16"/>
      <c r="E121" s="74"/>
      <c r="F121" s="74"/>
      <c r="G121" s="23"/>
      <c r="H121" s="52"/>
      <c r="I121" s="2"/>
      <c r="J121" s="23"/>
      <c r="K121" s="52"/>
      <c r="L121" s="2"/>
      <c r="M121" s="23"/>
      <c r="N121" s="52"/>
      <c r="O121" s="2"/>
      <c r="P121" s="23"/>
      <c r="Q121" s="52"/>
      <c r="R121" s="2"/>
      <c r="S121" s="14"/>
    </row>
    <row r="122" spans="2:19" ht="21" customHeight="1" x14ac:dyDescent="0.35">
      <c r="B122" s="67" t="s">
        <v>187</v>
      </c>
      <c r="C122" s="65"/>
      <c r="D122" s="16"/>
      <c r="E122" s="74"/>
      <c r="F122" s="74"/>
      <c r="G122" s="23"/>
      <c r="H122" s="234">
        <f>ROUND(IFERROR(H120*H121,0),2)</f>
        <v>0</v>
      </c>
      <c r="J122" s="242"/>
      <c r="K122" s="234">
        <f>ROUND(IFERROR(K120*K121,0),2)</f>
        <v>0</v>
      </c>
      <c r="M122" s="242"/>
      <c r="N122" s="234">
        <f>ROUND(IFERROR(N120*N121,0),2)</f>
        <v>0</v>
      </c>
      <c r="P122" s="242"/>
      <c r="Q122" s="234">
        <f>ROUND(IFERROR(Q120*Q121,0),2)</f>
        <v>0</v>
      </c>
      <c r="R122" s="2"/>
      <c r="S122" s="14"/>
    </row>
    <row r="123" spans="2:19" ht="10.15" customHeight="1" x14ac:dyDescent="0.35">
      <c r="B123" s="67"/>
      <c r="C123" s="65"/>
      <c r="D123" s="16"/>
      <c r="E123" s="74"/>
      <c r="F123" s="74"/>
      <c r="G123" s="23"/>
      <c r="H123" s="26"/>
      <c r="I123" s="2"/>
      <c r="J123" s="23"/>
      <c r="K123" s="26"/>
      <c r="L123" s="2"/>
      <c r="M123" s="23"/>
      <c r="N123" s="26"/>
      <c r="O123" s="2"/>
      <c r="P123" s="23"/>
      <c r="Q123" s="26"/>
      <c r="R123" s="2"/>
      <c r="S123" s="14"/>
    </row>
    <row r="124" spans="2:19" ht="21" customHeight="1" x14ac:dyDescent="0.35">
      <c r="B124" s="67" t="s">
        <v>180</v>
      </c>
      <c r="C124" s="65"/>
      <c r="D124" s="16"/>
      <c r="E124" s="74"/>
      <c r="F124" s="74"/>
      <c r="G124" s="23"/>
      <c r="H124" s="188"/>
      <c r="I124" s="2"/>
      <c r="J124" s="23"/>
      <c r="K124" s="188"/>
      <c r="L124" s="2"/>
      <c r="M124" s="23"/>
      <c r="N124" s="188"/>
      <c r="O124" s="2"/>
      <c r="P124" s="23"/>
      <c r="Q124" s="188"/>
      <c r="R124" s="2"/>
      <c r="S124" s="14"/>
    </row>
    <row r="125" spans="2:19" ht="6.65" customHeight="1" x14ac:dyDescent="0.35">
      <c r="B125" s="67"/>
      <c r="C125" s="65"/>
      <c r="D125" s="16"/>
      <c r="E125" s="74"/>
      <c r="F125" s="74"/>
      <c r="G125" s="23"/>
      <c r="H125" s="26"/>
      <c r="I125" s="2"/>
      <c r="J125" s="23"/>
      <c r="K125" s="26"/>
      <c r="L125" s="2"/>
      <c r="M125" s="23"/>
      <c r="N125" s="26"/>
      <c r="O125" s="2"/>
      <c r="P125" s="23"/>
      <c r="Q125" s="26"/>
      <c r="R125" s="2"/>
      <c r="S125" s="14"/>
    </row>
    <row r="126" spans="2:19" ht="21" customHeight="1" x14ac:dyDescent="0.35">
      <c r="B126" s="68"/>
      <c r="C126" s="66"/>
      <c r="D126" s="77" t="s">
        <v>172</v>
      </c>
      <c r="E126" s="74" t="s">
        <v>164</v>
      </c>
      <c r="F126" s="74" t="s">
        <v>164</v>
      </c>
      <c r="G126" s="61"/>
      <c r="H126" s="234">
        <f>IFERROR(H122+H124,0)</f>
        <v>0</v>
      </c>
      <c r="J126" s="242"/>
      <c r="K126" s="234">
        <f>IFERROR(K122+K124,0)</f>
        <v>0</v>
      </c>
      <c r="M126" s="242"/>
      <c r="N126" s="234">
        <f>IFERROR(N122+N124,0)</f>
        <v>0</v>
      </c>
      <c r="P126" s="242"/>
      <c r="Q126" s="234">
        <f>IFERROR(Q122+Q124,0)</f>
        <v>0</v>
      </c>
      <c r="R126" s="2"/>
      <c r="S126" s="14"/>
    </row>
    <row r="127" spans="2:19" ht="21" customHeight="1" x14ac:dyDescent="0.35">
      <c r="B127" s="68"/>
      <c r="C127" s="66"/>
      <c r="D127" s="71" t="s">
        <v>173</v>
      </c>
      <c r="E127" s="74">
        <f>IF(MONTH(H108)=MONTH(H109),((YEAR(H109)-YEAR(H108))*12)-12+(12-MONTH(H108))+MONTH(H109)-1+(EOMONTH(H108,0)-H108+1)/DAY(EOMONTH(H108,0))+(1-(EOMONTH(H109,0)-H109)/DAY(EOMONTH(H109,0))),((YEAR(H109)-YEAR(H108))*12)-12+(12-MONTH(H108))+MONTH(H109)-1+(EOMONTH(H108,0)-H108+1)/DAY(EOMONTH(H108,0))+(1-(EOMONTH(H109,0)-H109)/DAY(EOMONTH(H109,0))))</f>
        <v>3.2258064516129004E-2</v>
      </c>
      <c r="F127" s="74">
        <f>ROUND(IF(AND(H108&lt;&gt;"",H109&lt;&gt;""),IF(E127&lt;=1,1,E127),0),2)</f>
        <v>0</v>
      </c>
      <c r="G127" s="16"/>
      <c r="H127" s="234">
        <f>ROUND(IFERROR(H126/F127,0),2)</f>
        <v>0</v>
      </c>
      <c r="J127" s="242"/>
      <c r="K127" s="234">
        <f>ROUND(IFERROR(K126/F118,0),2)</f>
        <v>0</v>
      </c>
      <c r="M127" s="242"/>
      <c r="N127" s="234">
        <f>ROUND(IFERROR(N126/F117,0),2)</f>
        <v>0</v>
      </c>
      <c r="P127" s="242"/>
      <c r="Q127" s="234">
        <f>ROUND(IFERROR(Q126/F116,0),2)</f>
        <v>0</v>
      </c>
      <c r="R127" s="2"/>
      <c r="S127" s="14"/>
    </row>
    <row r="128" spans="2:19" ht="8.25" customHeight="1" thickBot="1" x14ac:dyDescent="0.4">
      <c r="B128" s="17"/>
      <c r="C128" s="18"/>
      <c r="D128" s="18"/>
      <c r="E128" s="18"/>
      <c r="F128" s="18"/>
      <c r="G128" s="18"/>
      <c r="H128" s="18"/>
      <c r="I128" s="18"/>
      <c r="J128" s="18"/>
      <c r="K128" s="18"/>
      <c r="L128" s="18"/>
      <c r="M128" s="18"/>
      <c r="N128" s="18"/>
      <c r="O128" s="18"/>
      <c r="P128" s="18"/>
      <c r="Q128" s="18"/>
      <c r="R128" s="18"/>
      <c r="S128" s="19"/>
    </row>
    <row r="129" spans="2:20" ht="13.9" customHeight="1" x14ac:dyDescent="0.35">
      <c r="B129" s="3"/>
      <c r="E129" s="20"/>
      <c r="F129" s="20"/>
      <c r="I129" s="20"/>
      <c r="J129" s="20"/>
      <c r="K129" s="20"/>
      <c r="L129" s="20"/>
      <c r="M129" s="20"/>
      <c r="N129" s="20"/>
      <c r="O129" s="20"/>
      <c r="P129" s="20"/>
      <c r="Q129" s="20"/>
      <c r="R129" s="20"/>
    </row>
    <row r="130" spans="2:20" s="2" customFormat="1" ht="5.5" customHeight="1" x14ac:dyDescent="0.35">
      <c r="C130" s="33"/>
    </row>
    <row r="131" spans="2:20" s="2" customFormat="1" ht="24" customHeight="1" x14ac:dyDescent="0.35">
      <c r="B131" s="44"/>
      <c r="C131" s="45" t="s">
        <v>101</v>
      </c>
      <c r="D131" s="46"/>
      <c r="E131" s="46"/>
      <c r="F131" s="46"/>
      <c r="G131" s="46"/>
      <c r="H131" s="46"/>
      <c r="I131" s="46"/>
      <c r="J131" s="46"/>
      <c r="K131" s="46"/>
      <c r="L131" s="46"/>
      <c r="M131" s="46"/>
      <c r="N131" s="46"/>
      <c r="O131" s="46"/>
      <c r="P131" s="46"/>
      <c r="Q131" s="46"/>
      <c r="R131" s="46"/>
      <c r="S131" s="47"/>
    </row>
    <row r="132" spans="2:20" s="4" customFormat="1" ht="22.15" customHeight="1" x14ac:dyDescent="0.35">
      <c r="B132" s="48"/>
      <c r="C132" s="277"/>
      <c r="D132" s="278"/>
      <c r="E132" s="278"/>
      <c r="F132" s="278"/>
      <c r="G132" s="278"/>
      <c r="H132" s="278"/>
      <c r="I132" s="278"/>
      <c r="J132" s="278"/>
      <c r="K132" s="278"/>
      <c r="L132" s="278"/>
      <c r="M132" s="278"/>
      <c r="N132" s="278"/>
      <c r="O132" s="278"/>
      <c r="P132" s="278"/>
      <c r="Q132" s="278"/>
      <c r="R132" s="278"/>
      <c r="S132" s="55" t="s">
        <v>102</v>
      </c>
      <c r="T132" s="56" t="s">
        <v>102</v>
      </c>
    </row>
    <row r="133" spans="2:20" s="4" customFormat="1" ht="22.15" customHeight="1" x14ac:dyDescent="0.35">
      <c r="B133" s="48"/>
      <c r="C133" s="280"/>
      <c r="D133" s="281"/>
      <c r="E133" s="281"/>
      <c r="F133" s="281"/>
      <c r="G133" s="281"/>
      <c r="H133" s="281"/>
      <c r="I133" s="281"/>
      <c r="J133" s="281"/>
      <c r="K133" s="281"/>
      <c r="L133" s="281"/>
      <c r="M133" s="281"/>
      <c r="N133" s="281"/>
      <c r="O133" s="281"/>
      <c r="P133" s="281"/>
      <c r="Q133" s="281"/>
      <c r="R133" s="281"/>
      <c r="S133" s="55" t="s">
        <v>102</v>
      </c>
      <c r="T133" s="56" t="s">
        <v>102</v>
      </c>
    </row>
    <row r="134" spans="2:20" s="4" customFormat="1" ht="22.15" customHeight="1" x14ac:dyDescent="0.35">
      <c r="B134" s="48"/>
      <c r="C134" s="280"/>
      <c r="D134" s="281"/>
      <c r="E134" s="281"/>
      <c r="F134" s="281"/>
      <c r="G134" s="281"/>
      <c r="H134" s="281"/>
      <c r="I134" s="281"/>
      <c r="J134" s="281"/>
      <c r="K134" s="281"/>
      <c r="L134" s="281"/>
      <c r="M134" s="281"/>
      <c r="N134" s="281"/>
      <c r="O134" s="281"/>
      <c r="P134" s="281"/>
      <c r="Q134" s="281"/>
      <c r="R134" s="281"/>
      <c r="S134" s="55" t="s">
        <v>102</v>
      </c>
      <c r="T134" s="56" t="s">
        <v>102</v>
      </c>
    </row>
    <row r="135" spans="2:20" s="4" customFormat="1" ht="22.15" customHeight="1" x14ac:dyDescent="0.35">
      <c r="B135" s="48"/>
      <c r="C135" s="280"/>
      <c r="D135" s="281"/>
      <c r="E135" s="281"/>
      <c r="F135" s="281"/>
      <c r="G135" s="281"/>
      <c r="H135" s="281"/>
      <c r="I135" s="281"/>
      <c r="J135" s="281"/>
      <c r="K135" s="281"/>
      <c r="L135" s="281"/>
      <c r="M135" s="281"/>
      <c r="N135" s="281"/>
      <c r="O135" s="281"/>
      <c r="P135" s="281"/>
      <c r="Q135" s="281"/>
      <c r="R135" s="281"/>
      <c r="S135" s="55" t="s">
        <v>102</v>
      </c>
      <c r="T135" s="56" t="s">
        <v>102</v>
      </c>
    </row>
    <row r="136" spans="2:20" s="4" customFormat="1" ht="22.15" customHeight="1" x14ac:dyDescent="0.35">
      <c r="B136" s="48"/>
      <c r="C136" s="280"/>
      <c r="D136" s="281"/>
      <c r="E136" s="281"/>
      <c r="F136" s="281"/>
      <c r="G136" s="281"/>
      <c r="H136" s="281"/>
      <c r="I136" s="281"/>
      <c r="J136" s="281"/>
      <c r="K136" s="281"/>
      <c r="L136" s="281"/>
      <c r="M136" s="281"/>
      <c r="N136" s="281"/>
      <c r="O136" s="281"/>
      <c r="P136" s="281"/>
      <c r="Q136" s="281"/>
      <c r="R136" s="281"/>
      <c r="S136" s="55" t="s">
        <v>102</v>
      </c>
      <c r="T136" s="56" t="s">
        <v>102</v>
      </c>
    </row>
    <row r="137" spans="2:20" s="4" customFormat="1" ht="22.15" customHeight="1" x14ac:dyDescent="0.35">
      <c r="B137" s="48"/>
      <c r="C137" s="280"/>
      <c r="D137" s="281"/>
      <c r="E137" s="281"/>
      <c r="F137" s="281"/>
      <c r="G137" s="281"/>
      <c r="H137" s="281"/>
      <c r="I137" s="281"/>
      <c r="J137" s="281"/>
      <c r="K137" s="281"/>
      <c r="L137" s="281"/>
      <c r="M137" s="281"/>
      <c r="N137" s="281"/>
      <c r="O137" s="281"/>
      <c r="P137" s="281"/>
      <c r="Q137" s="281"/>
      <c r="R137" s="281"/>
      <c r="S137" s="55" t="s">
        <v>102</v>
      </c>
      <c r="T137" s="56" t="s">
        <v>102</v>
      </c>
    </row>
    <row r="138" spans="2:20" s="4" customFormat="1" ht="22.15" customHeight="1" x14ac:dyDescent="0.35">
      <c r="B138" s="48"/>
      <c r="C138" s="280"/>
      <c r="D138" s="281"/>
      <c r="E138" s="281"/>
      <c r="F138" s="281"/>
      <c r="G138" s="281"/>
      <c r="H138" s="281"/>
      <c r="I138" s="281"/>
      <c r="J138" s="281"/>
      <c r="K138" s="281"/>
      <c r="L138" s="281"/>
      <c r="M138" s="281"/>
      <c r="N138" s="281"/>
      <c r="O138" s="281"/>
      <c r="P138" s="281"/>
      <c r="Q138" s="281"/>
      <c r="R138" s="281"/>
      <c r="S138" s="55" t="s">
        <v>102</v>
      </c>
      <c r="T138" s="56" t="s">
        <v>102</v>
      </c>
    </row>
    <row r="139" spans="2:20" s="4" customFormat="1" ht="24" customHeight="1" x14ac:dyDescent="0.35">
      <c r="B139" s="48"/>
      <c r="C139" s="283"/>
      <c r="D139" s="284"/>
      <c r="E139" s="284"/>
      <c r="F139" s="284"/>
      <c r="G139" s="284"/>
      <c r="H139" s="284"/>
      <c r="I139" s="284"/>
      <c r="J139" s="284"/>
      <c r="K139" s="284"/>
      <c r="L139" s="284"/>
      <c r="M139" s="284"/>
      <c r="N139" s="284"/>
      <c r="O139" s="284"/>
      <c r="P139" s="284"/>
      <c r="Q139" s="284"/>
      <c r="R139" s="284"/>
      <c r="S139" s="55" t="s">
        <v>102</v>
      </c>
      <c r="T139" s="56" t="s">
        <v>102</v>
      </c>
    </row>
    <row r="140" spans="2:20" ht="21.65" customHeight="1" x14ac:dyDescent="0.35">
      <c r="B140" s="49"/>
      <c r="C140" s="50"/>
      <c r="D140" s="50"/>
      <c r="E140" s="50"/>
      <c r="F140" s="50"/>
      <c r="G140" s="50"/>
      <c r="H140" s="50"/>
      <c r="I140" s="50"/>
      <c r="J140" s="50"/>
      <c r="K140" s="50"/>
      <c r="L140" s="50"/>
      <c r="M140" s="50"/>
      <c r="N140" s="50"/>
      <c r="O140" s="50"/>
      <c r="P140" s="50"/>
      <c r="Q140" s="50"/>
      <c r="R140" s="50"/>
      <c r="S140" s="51"/>
    </row>
    <row r="141" spans="2:20" x14ac:dyDescent="0.35"/>
    <row r="142" spans="2:20" x14ac:dyDescent="0.35"/>
    <row r="143" spans="2:20" x14ac:dyDescent="0.35"/>
    <row r="144" spans="2:20"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sheetData>
  <sheetProtection algorithmName="SHA-512" hashValue="9QuvtkZlVALhysFmqAUkAZokPL7/VaYUamOFzgBtwGqTrQK9txD7kNieVfp6BWZ73OfTR+05wXRKmZZnRnUPTA==" saltValue="4blDUKo5fb+EdE9+Zn9Qhw==" spinCount="100000" sheet="1" formatRows="0" selectLockedCells="1"/>
  <mergeCells count="8">
    <mergeCell ref="C132:R139"/>
    <mergeCell ref="G104:L104"/>
    <mergeCell ref="G77:L77"/>
    <mergeCell ref="C2:N2"/>
    <mergeCell ref="H3:Q3"/>
    <mergeCell ref="G7:L7"/>
    <mergeCell ref="G49:L49"/>
    <mergeCell ref="G28:L28"/>
  </mergeCells>
  <dataValidations count="6">
    <dataValidation type="custom" allowBlank="1" showErrorMessage="1" errorTitle="Non-Numeric Entry" error="You have entered a non-numeric value in the current cell.  This is not allowed.  Please enter a number or leave the cell blank to continue." sqref="H14 H16:H21 K14 K16:K21 N16:N21 N56 H56 K56 H67:H70 N67:N70 K67:K70 N58:N64 H58:H64 K58:K64 N86:N92 H84 K86:K92 K84 N84 N95:N97 H86:H92 K95:K97 H95:H97 N111 H111 H123:H125 K111 N123:N125 H114:H120 K114:K120 K123:K125 N14 Q14 Q16:Q21 Q56 Q67:Q70 Q58:Q64 Q86:Q92 Q84 Q95:Q97 Q111 N114:N120 Q114:Q120 Q123:Q125 H35 H37:H42 K35 K37:K42 N37:N42 N35 Q35 Q37:Q42" xr:uid="{00000000-0002-0000-0100-000000000000}">
      <formula1>IF(ISNUMBER(H14),TRUE,FALSE)</formula1>
    </dataValidation>
    <dataValidation allowBlank="1" errorTitle="Too Many Characters" error="You have entered too many characters in this text field.  The maximum number of characters allowed is 186.  Please re-enter." sqref="C132" xr:uid="{00000000-0002-0000-0100-000001000000}"/>
    <dataValidation type="custom" allowBlank="1" showErrorMessage="1" errorTitle="Oops!" error="You have either entered a negative number or a non-numeric value.  Please re-enter the value as a positive number.  As this is a &quot;loss&quot; field, Excel will calculate it accordingly." sqref="H15 K15 N57 H57 K57 N85 H85 K85 N112:N113 H112:H113 K112:K113 N15 Q15 Q57 Q85 Q112:Q113 H36 K36 N36 Q36" xr:uid="{00000000-0002-0000-0100-000002000000}">
      <formula1>IF(OR(NOT(ISNUMBER(H15)),H15&lt;0),FALSE,TRUE)</formula1>
    </dataValidation>
    <dataValidation type="custom" allowBlank="1" showErrorMessage="1" errorTitle="Oops!" error="You have attempted to enter a percentage less than 0% or greater than 100%.  Please re-enter." sqref="H65 K65 N93 H93 K93 N121 H121 K121 N65 Q65 Q93 Q121" xr:uid="{00000000-0002-0000-0100-000003000000}">
      <formula1>IFERROR(IF(OR(H65&gt;1,H65&lt;0),FALSE,TRUE),FALSE)</formula1>
    </dataValidation>
    <dataValidation type="custom" showInputMessage="1" showErrorMessage="1" errorTitle="Date Out of Range" error="Use a date within the most recent 3 calendar years. _x000a__x000a_'Date From' must also be earlier than the 'Date Paid Through'._x000a__x000a_Please re-enter." sqref="K11 H11 N11 Q11 H32 K32 N32 Q32 H53 K53 N53 Q53 H81 K81 N81 Q81 H108 K108 N108 Q108" xr:uid="{4F35B076-3E10-4CA0-BD42-CE2635BE72CF}">
      <formula1>AND(OR(YEAR(H11)=YEAR_1,YEAR(H11)=YEAR_2,YEAR(H11)=YEAR_3),IF(AND(NOT(ISBLANK(H11)),NOT(ISBLANK(H12))),H11&lt;=H12,TRUE))</formula1>
    </dataValidation>
    <dataValidation type="custom" showInputMessage="1" showErrorMessage="1" errorTitle="Date Out of Range" error="Use a date within the most recent 3 calendar years. _x000a__x000a_'Date From' must also be earlier than the 'Date Paid Through'._x000a__x000a_Please re-enter." sqref="K12 H12 N12 Q12 H33 K33 N33 Q33 H54 K54 N54 Q54 H82 K82 N82 Q82 H109 K109 N109 Q109" xr:uid="{99AED371-0E45-47E8-8480-DC1EA1578C6B}">
      <formula1>AND(OR(YEAR(H12)=YEAR_1,YEAR(H12)=YEAR_2,YEAR(H12)=YEAR_3),IF(AND(NOT(ISBLANK(H11)),NOT(ISBLANK(H12))),H11&lt;=H12,TRUE))</formula1>
    </dataValidation>
  </dataValidations>
  <pageMargins left="0.7" right="0.7" top="0.75" bottom="0.75" header="0.3" footer="0.3"/>
  <pageSetup paperSize="5" scale="64" fitToHeight="0" orientation="portrait" r:id="rId1"/>
  <headerFooter>
    <oddFooter>&amp;CPage &amp;P of &amp;N</oddFooter>
  </headerFooter>
  <rowBreaks count="1" manualBreakCount="1">
    <brk id="7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4FB0-1318-4865-95D5-B8D916E24943}">
  <sheetPr codeName="Sheet4">
    <pageSetUpPr fitToPage="1"/>
  </sheetPr>
  <dimension ref="A1:AT467"/>
  <sheetViews>
    <sheetView showGridLines="0" zoomScaleNormal="100" workbookViewId="0"/>
  </sheetViews>
  <sheetFormatPr defaultColWidth="0" defaultRowHeight="14.5" zeroHeight="1" x14ac:dyDescent="0.35"/>
  <cols>
    <col min="1" max="1" width="5.7265625" customWidth="1"/>
    <col min="2" max="2" width="17.1796875" customWidth="1"/>
    <col min="3" max="42" width="1.453125" customWidth="1"/>
    <col min="43" max="44" width="12.26953125" customWidth="1"/>
    <col min="45" max="45" width="5.7265625" customWidth="1"/>
    <col min="46" max="16384" width="9.1796875" hidden="1"/>
  </cols>
  <sheetData>
    <row r="1" spans="2:46" x14ac:dyDescent="0.35">
      <c r="AT1" t="s">
        <v>164</v>
      </c>
    </row>
    <row r="2" spans="2:46" s="1" customFormat="1" ht="39.65" customHeight="1" thickBot="1" x14ac:dyDescent="0.85">
      <c r="B2" s="220" t="s">
        <v>188</v>
      </c>
      <c r="C2" s="221"/>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3"/>
    </row>
    <row r="3" spans="2:46" ht="15" thickTop="1" x14ac:dyDescent="0.35">
      <c r="B3" s="219"/>
      <c r="AR3" s="224" t="s">
        <v>189</v>
      </c>
    </row>
    <row r="4" spans="2:46" ht="7.5" customHeight="1" x14ac:dyDescent="0.35">
      <c r="B4" s="219"/>
    </row>
    <row r="5" spans="2:46" ht="37.5" customHeight="1" x14ac:dyDescent="0.35">
      <c r="B5" s="353" t="s">
        <v>190</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row>
    <row r="6" spans="2:46" ht="7.5" customHeight="1" x14ac:dyDescent="0.35">
      <c r="B6" s="219"/>
    </row>
    <row r="7" spans="2:46" ht="30" customHeight="1" x14ac:dyDescent="0.35">
      <c r="B7" s="352" t="s">
        <v>191</v>
      </c>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row>
    <row r="8" spans="2:46" ht="7.5" customHeight="1" x14ac:dyDescent="0.35">
      <c r="B8" s="219"/>
    </row>
    <row r="9" spans="2:46" ht="30" customHeight="1" x14ac:dyDescent="0.35">
      <c r="B9" s="352" t="s">
        <v>192</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row>
    <row r="10" spans="2:46" ht="18.75" customHeight="1" x14ac:dyDescent="0.35">
      <c r="B10" s="213"/>
    </row>
    <row r="11" spans="2:46" ht="55.5" customHeight="1" x14ac:dyDescent="0.35">
      <c r="B11" s="354" t="s">
        <v>193</v>
      </c>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row>
    <row r="12" spans="2:46" x14ac:dyDescent="0.35">
      <c r="B12" s="203" t="s">
        <v>194</v>
      </c>
    </row>
    <row r="13" spans="2:46" ht="11.25" customHeight="1" x14ac:dyDescent="0.35">
      <c r="B13" s="219"/>
    </row>
    <row r="14" spans="2:46" x14ac:dyDescent="0.35">
      <c r="B14" s="225" t="s">
        <v>195</v>
      </c>
      <c r="C14" s="227"/>
      <c r="D14" s="227"/>
      <c r="E14" s="227"/>
      <c r="F14" s="227"/>
      <c r="G14" s="227"/>
    </row>
    <row r="15" spans="2:46" ht="7.5" customHeight="1" x14ac:dyDescent="0.35">
      <c r="B15" s="219"/>
    </row>
    <row r="16" spans="2:46" x14ac:dyDescent="0.35">
      <c r="B16" s="205" t="s">
        <v>196</v>
      </c>
    </row>
    <row r="17" spans="2:44" ht="7.5" customHeight="1" x14ac:dyDescent="0.35">
      <c r="B17" s="219"/>
    </row>
    <row r="18" spans="2:44" ht="26.25" customHeight="1" x14ac:dyDescent="0.35">
      <c r="B18" s="352" t="s">
        <v>197</v>
      </c>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row>
    <row r="19" spans="2:44" ht="7.5" customHeight="1" x14ac:dyDescent="0.35">
      <c r="B19" s="219"/>
    </row>
    <row r="20" spans="2:44" x14ac:dyDescent="0.35">
      <c r="B20" s="206" t="s">
        <v>198</v>
      </c>
    </row>
    <row r="21" spans="2:44" x14ac:dyDescent="0.35">
      <c r="B21" s="207" t="s">
        <v>199</v>
      </c>
    </row>
    <row r="22" spans="2:44" ht="11.25" customHeight="1" x14ac:dyDescent="0.35">
      <c r="B22" s="219"/>
    </row>
    <row r="23" spans="2:44" x14ac:dyDescent="0.35">
      <c r="B23" s="225" t="s">
        <v>200</v>
      </c>
      <c r="C23" s="227"/>
      <c r="D23" s="227"/>
      <c r="E23" s="227"/>
      <c r="F23" s="227"/>
      <c r="G23" s="227"/>
    </row>
    <row r="24" spans="2:44" ht="7.5" customHeight="1" x14ac:dyDescent="0.35">
      <c r="B24" s="219"/>
    </row>
    <row r="25" spans="2:44" x14ac:dyDescent="0.35">
      <c r="B25" s="205" t="s">
        <v>201</v>
      </c>
    </row>
    <row r="26" spans="2:44" ht="7.5" customHeight="1" x14ac:dyDescent="0.35">
      <c r="B26" s="219"/>
    </row>
    <row r="27" spans="2:44" ht="30.75" customHeight="1" x14ac:dyDescent="0.35">
      <c r="B27" s="352" t="s">
        <v>202</v>
      </c>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row>
    <row r="28" spans="2:44" x14ac:dyDescent="0.35">
      <c r="B28" s="206" t="s">
        <v>198</v>
      </c>
    </row>
    <row r="29" spans="2:44" x14ac:dyDescent="0.35">
      <c r="B29" s="207" t="s">
        <v>203</v>
      </c>
    </row>
    <row r="30" spans="2:44" ht="18.75" customHeight="1" x14ac:dyDescent="0.35"/>
    <row r="31" spans="2:44" ht="29.25" customHeight="1" x14ac:dyDescent="0.35">
      <c r="B31" s="208" t="s">
        <v>204</v>
      </c>
    </row>
    <row r="32" spans="2:44" ht="26.25" customHeight="1" x14ac:dyDescent="0.35">
      <c r="B32" s="352" t="s">
        <v>205</v>
      </c>
      <c r="C32" s="352"/>
      <c r="D32" s="352"/>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row>
    <row r="33" spans="2:44" ht="11.25" customHeight="1" x14ac:dyDescent="0.35">
      <c r="B33" s="219"/>
    </row>
    <row r="34" spans="2:44" x14ac:dyDescent="0.35">
      <c r="B34" s="225" t="s">
        <v>206</v>
      </c>
      <c r="C34" s="227"/>
      <c r="D34" s="227"/>
      <c r="E34" s="227"/>
      <c r="F34" s="227"/>
      <c r="G34" s="227"/>
      <c r="H34" s="227"/>
    </row>
    <row r="35" spans="2:44" ht="7.5" customHeight="1" x14ac:dyDescent="0.35">
      <c r="B35" s="219"/>
    </row>
    <row r="36" spans="2:44" x14ac:dyDescent="0.35">
      <c r="B36" s="203" t="s">
        <v>207</v>
      </c>
    </row>
    <row r="37" spans="2:44" x14ac:dyDescent="0.35">
      <c r="B37" s="206" t="s">
        <v>198</v>
      </c>
    </row>
    <row r="38" spans="2:44" x14ac:dyDescent="0.35">
      <c r="B38" s="207" t="s">
        <v>208</v>
      </c>
    </row>
    <row r="39" spans="2:44" ht="11.25" customHeight="1" x14ac:dyDescent="0.35">
      <c r="B39" s="219"/>
    </row>
    <row r="40" spans="2:44" x14ac:dyDescent="0.35">
      <c r="B40" s="225" t="s">
        <v>209</v>
      </c>
      <c r="C40" s="227"/>
      <c r="D40" s="227"/>
    </row>
    <row r="41" spans="2:44" ht="7.5" customHeight="1" x14ac:dyDescent="0.35">
      <c r="B41" s="219"/>
    </row>
    <row r="42" spans="2:44" ht="39.75" customHeight="1" x14ac:dyDescent="0.35">
      <c r="B42" s="352" t="s">
        <v>210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row>
    <row r="43" spans="2:44" x14ac:dyDescent="0.35">
      <c r="B43" s="206" t="s">
        <v>198</v>
      </c>
    </row>
    <row r="44" spans="2:44" x14ac:dyDescent="0.35">
      <c r="B44" s="207" t="s">
        <v>211</v>
      </c>
    </row>
    <row r="45" spans="2:44" ht="11.25" customHeight="1" x14ac:dyDescent="0.35">
      <c r="B45" s="219"/>
    </row>
    <row r="46" spans="2:44" x14ac:dyDescent="0.35">
      <c r="B46" s="225" t="s">
        <v>212</v>
      </c>
    </row>
    <row r="47" spans="2:44" ht="7.5" customHeight="1" x14ac:dyDescent="0.35">
      <c r="B47" s="219"/>
    </row>
    <row r="48" spans="2:44" x14ac:dyDescent="0.35">
      <c r="B48" s="203" t="s">
        <v>213</v>
      </c>
    </row>
    <row r="49" spans="2:44" x14ac:dyDescent="0.35">
      <c r="B49" s="206" t="s">
        <v>198</v>
      </c>
    </row>
    <row r="50" spans="2:44" x14ac:dyDescent="0.35">
      <c r="B50" s="207" t="s">
        <v>214</v>
      </c>
    </row>
    <row r="51" spans="2:44" ht="11.25" customHeight="1" x14ac:dyDescent="0.35">
      <c r="B51" s="219"/>
    </row>
    <row r="52" spans="2:44" x14ac:dyDescent="0.35">
      <c r="B52" s="225" t="s">
        <v>215</v>
      </c>
      <c r="C52" s="227"/>
      <c r="D52" s="227"/>
    </row>
    <row r="53" spans="2:44" ht="7.5" customHeight="1" x14ac:dyDescent="0.35">
      <c r="B53" s="219"/>
    </row>
    <row r="54" spans="2:44" x14ac:dyDescent="0.35">
      <c r="B54" s="203" t="s">
        <v>216</v>
      </c>
    </row>
    <row r="55" spans="2:44" x14ac:dyDescent="0.35">
      <c r="B55" s="206" t="s">
        <v>198</v>
      </c>
    </row>
    <row r="56" spans="2:44" x14ac:dyDescent="0.35">
      <c r="B56" s="207" t="s">
        <v>214</v>
      </c>
    </row>
    <row r="57" spans="2:44" ht="11.25" customHeight="1" x14ac:dyDescent="0.35">
      <c r="B57" s="219"/>
    </row>
    <row r="58" spans="2:44" x14ac:dyDescent="0.35">
      <c r="B58" s="225" t="s">
        <v>217</v>
      </c>
      <c r="C58" s="227"/>
      <c r="D58" s="227"/>
      <c r="E58" s="227"/>
      <c r="F58" s="227"/>
      <c r="G58" s="227"/>
      <c r="H58" s="227"/>
    </row>
    <row r="59" spans="2:44" ht="7.5" customHeight="1" x14ac:dyDescent="0.35">
      <c r="B59" s="219"/>
    </row>
    <row r="60" spans="2:44" ht="40.5" customHeight="1" x14ac:dyDescent="0.35">
      <c r="B60" s="352" t="s">
        <v>218</v>
      </c>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row>
    <row r="61" spans="2:44" x14ac:dyDescent="0.35">
      <c r="B61" s="206" t="s">
        <v>198</v>
      </c>
    </row>
    <row r="62" spans="2:44" x14ac:dyDescent="0.35">
      <c r="B62" s="207" t="s">
        <v>219</v>
      </c>
    </row>
    <row r="63" spans="2:44" ht="11.25" customHeight="1" x14ac:dyDescent="0.35">
      <c r="B63" s="219"/>
    </row>
    <row r="64" spans="2:44" x14ac:dyDescent="0.35">
      <c r="B64" s="225" t="s">
        <v>220</v>
      </c>
      <c r="C64" s="227"/>
      <c r="D64" s="227"/>
      <c r="E64" s="227"/>
      <c r="F64" s="227"/>
      <c r="G64" s="227"/>
      <c r="H64" s="227"/>
      <c r="I64" s="227"/>
      <c r="J64" s="227"/>
      <c r="K64" s="227"/>
      <c r="L64" s="227"/>
      <c r="M64" s="227"/>
      <c r="N64" s="227"/>
      <c r="O64" s="227"/>
      <c r="P64" s="227"/>
      <c r="Q64" s="227"/>
      <c r="R64" s="227"/>
      <c r="S64" s="227"/>
      <c r="T64" s="227"/>
      <c r="U64" s="227"/>
    </row>
    <row r="65" spans="2:44" ht="7.5" customHeight="1" x14ac:dyDescent="0.35">
      <c r="B65" s="219"/>
    </row>
    <row r="66" spans="2:44" ht="28.5" customHeight="1" x14ac:dyDescent="0.35">
      <c r="B66" s="352" t="s">
        <v>221</v>
      </c>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row>
    <row r="67" spans="2:44" x14ac:dyDescent="0.35">
      <c r="B67" s="206" t="s">
        <v>198</v>
      </c>
    </row>
    <row r="68" spans="2:44" x14ac:dyDescent="0.35">
      <c r="B68" s="207" t="s">
        <v>214</v>
      </c>
    </row>
    <row r="69" spans="2:44" ht="11.25" customHeight="1" x14ac:dyDescent="0.35"/>
    <row r="70" spans="2:44" ht="17" x14ac:dyDescent="0.35">
      <c r="B70" s="209" t="s">
        <v>222</v>
      </c>
    </row>
    <row r="71" spans="2:44" ht="39" customHeight="1" x14ac:dyDescent="0.35">
      <c r="B71" s="352" t="s">
        <v>223</v>
      </c>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2"/>
      <c r="AL71" s="352"/>
      <c r="AM71" s="352"/>
      <c r="AN71" s="352"/>
      <c r="AO71" s="352"/>
      <c r="AP71" s="352"/>
      <c r="AQ71" s="352"/>
      <c r="AR71" s="352"/>
    </row>
    <row r="72" spans="2:44" ht="7.5" customHeight="1" x14ac:dyDescent="0.35">
      <c r="B72" s="210"/>
    </row>
    <row r="73" spans="2:44" ht="26.25" customHeight="1" x14ac:dyDescent="0.35">
      <c r="B73" s="226" t="s">
        <v>224</v>
      </c>
      <c r="C73" s="361" t="s">
        <v>225</v>
      </c>
      <c r="D73" s="362"/>
      <c r="E73" s="362"/>
      <c r="F73" s="362"/>
      <c r="G73" s="362"/>
      <c r="H73" s="362"/>
      <c r="I73" s="362"/>
      <c r="J73" s="362"/>
      <c r="K73" s="362"/>
      <c r="L73" s="362"/>
      <c r="M73" s="362"/>
      <c r="N73" s="363"/>
      <c r="O73" s="362" t="s">
        <v>226</v>
      </c>
      <c r="P73" s="362"/>
      <c r="Q73" s="362"/>
      <c r="R73" s="362"/>
      <c r="S73" s="362"/>
      <c r="T73" s="362"/>
      <c r="U73" s="362"/>
      <c r="V73" s="362"/>
      <c r="W73" s="362"/>
      <c r="X73" s="362"/>
      <c r="Y73" s="362"/>
      <c r="Z73" s="362"/>
    </row>
    <row r="74" spans="2:44" ht="15" thickBot="1" x14ac:dyDescent="0.4">
      <c r="B74" s="211" t="s">
        <v>227</v>
      </c>
      <c r="C74" s="358" t="s">
        <v>228</v>
      </c>
      <c r="D74" s="359"/>
      <c r="E74" s="359"/>
      <c r="F74" s="359"/>
      <c r="G74" s="359"/>
      <c r="H74" s="359"/>
      <c r="I74" s="359"/>
      <c r="J74" s="359"/>
      <c r="K74" s="359"/>
      <c r="L74" s="359"/>
      <c r="M74" s="359"/>
      <c r="N74" s="360"/>
      <c r="O74" s="359" t="s">
        <v>229</v>
      </c>
      <c r="P74" s="359"/>
      <c r="Q74" s="359"/>
      <c r="R74" s="359"/>
      <c r="S74" s="359"/>
      <c r="T74" s="359"/>
      <c r="U74" s="359"/>
      <c r="V74" s="359"/>
      <c r="W74" s="359"/>
      <c r="X74" s="359"/>
      <c r="Y74" s="359"/>
      <c r="Z74" s="359"/>
    </row>
    <row r="75" spans="2:44" ht="24" customHeight="1" thickBot="1" x14ac:dyDescent="0.4">
      <c r="B75" s="211" t="s">
        <v>230</v>
      </c>
      <c r="C75" s="358" t="s">
        <v>231</v>
      </c>
      <c r="D75" s="359"/>
      <c r="E75" s="359"/>
      <c r="F75" s="359"/>
      <c r="G75" s="359"/>
      <c r="H75" s="359"/>
      <c r="I75" s="359"/>
      <c r="J75" s="359"/>
      <c r="K75" s="359"/>
      <c r="L75" s="359"/>
      <c r="M75" s="359"/>
      <c r="N75" s="360"/>
      <c r="O75" s="359" t="s">
        <v>229</v>
      </c>
      <c r="P75" s="359"/>
      <c r="Q75" s="359"/>
      <c r="R75" s="359"/>
      <c r="S75" s="359"/>
      <c r="T75" s="359"/>
      <c r="U75" s="359"/>
      <c r="V75" s="359"/>
      <c r="W75" s="359"/>
      <c r="X75" s="359"/>
      <c r="Y75" s="359"/>
      <c r="Z75" s="359"/>
    </row>
    <row r="76" spans="2:44" ht="15.75" customHeight="1" thickBot="1" x14ac:dyDescent="0.4">
      <c r="B76" s="245">
        <v>2023</v>
      </c>
      <c r="C76" s="355" t="s">
        <v>232</v>
      </c>
      <c r="D76" s="356"/>
      <c r="E76" s="356"/>
      <c r="F76" s="356"/>
      <c r="G76" s="356"/>
      <c r="H76" s="356"/>
      <c r="I76" s="356"/>
      <c r="J76" s="356"/>
      <c r="K76" s="356"/>
      <c r="L76" s="356"/>
      <c r="M76" s="356"/>
      <c r="N76" s="357"/>
      <c r="O76" s="355" t="s">
        <v>233</v>
      </c>
      <c r="P76" s="356"/>
      <c r="Q76" s="356"/>
      <c r="R76" s="356"/>
      <c r="S76" s="356"/>
      <c r="T76" s="356"/>
      <c r="U76" s="356"/>
      <c r="V76" s="356"/>
      <c r="W76" s="356"/>
      <c r="X76" s="356"/>
      <c r="Y76" s="356"/>
      <c r="Z76" s="356"/>
    </row>
    <row r="77" spans="2:44" ht="15.75" customHeight="1" x14ac:dyDescent="0.35">
      <c r="B77" s="212">
        <v>2024</v>
      </c>
      <c r="C77" s="355" t="s">
        <v>234</v>
      </c>
      <c r="D77" s="356"/>
      <c r="E77" s="356"/>
      <c r="F77" s="356"/>
      <c r="G77" s="356"/>
      <c r="H77" s="356"/>
      <c r="I77" s="356"/>
      <c r="J77" s="356"/>
      <c r="K77" s="356"/>
      <c r="L77" s="356"/>
      <c r="M77" s="356"/>
      <c r="N77" s="357"/>
      <c r="O77" s="355" t="s">
        <v>235</v>
      </c>
      <c r="P77" s="356"/>
      <c r="Q77" s="356"/>
      <c r="R77" s="356"/>
      <c r="S77" s="356"/>
      <c r="T77" s="356"/>
      <c r="U77" s="356"/>
      <c r="V77" s="356"/>
      <c r="W77" s="356"/>
      <c r="X77" s="356"/>
      <c r="Y77" s="356"/>
      <c r="Z77" s="356"/>
    </row>
    <row r="78" spans="2:44" ht="7.5" customHeight="1" x14ac:dyDescent="0.35">
      <c r="B78" s="213"/>
    </row>
    <row r="79" spans="2:44" ht="11.25" customHeight="1" x14ac:dyDescent="0.35">
      <c r="B79" s="219"/>
    </row>
    <row r="80" spans="2:44" x14ac:dyDescent="0.35">
      <c r="B80" s="225" t="s">
        <v>236</v>
      </c>
      <c r="C80" s="227"/>
      <c r="D80" s="227"/>
      <c r="E80" s="227"/>
      <c r="F80" s="227"/>
      <c r="G80" s="227"/>
      <c r="H80" s="227"/>
      <c r="I80" s="227"/>
      <c r="J80" s="227"/>
    </row>
    <row r="81" spans="2:44" ht="7.5" customHeight="1" x14ac:dyDescent="0.35">
      <c r="B81" s="219"/>
    </row>
    <row r="82" spans="2:44" x14ac:dyDescent="0.35">
      <c r="B82" s="206" t="s">
        <v>198</v>
      </c>
    </row>
    <row r="83" spans="2:44" ht="27" customHeight="1" x14ac:dyDescent="0.35">
      <c r="B83" s="351" t="s">
        <v>237</v>
      </c>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c r="AJ83" s="351"/>
      <c r="AK83" s="351"/>
      <c r="AL83" s="351"/>
      <c r="AM83" s="351"/>
      <c r="AN83" s="351"/>
      <c r="AO83" s="351"/>
      <c r="AP83" s="351"/>
      <c r="AQ83" s="351"/>
      <c r="AR83" s="351"/>
    </row>
    <row r="84" spans="2:44" x14ac:dyDescent="0.35"/>
    <row r="85" spans="2:44" ht="17" x14ac:dyDescent="0.35">
      <c r="B85" s="209" t="s">
        <v>238</v>
      </c>
    </row>
    <row r="86" spans="2:44" x14ac:dyDescent="0.35">
      <c r="B86" s="203" t="s">
        <v>239</v>
      </c>
    </row>
    <row r="87" spans="2:44" ht="7.5" customHeight="1" x14ac:dyDescent="0.35">
      <c r="B87" s="219"/>
    </row>
    <row r="88" spans="2:44" x14ac:dyDescent="0.35">
      <c r="B88" s="228" t="s">
        <v>240</v>
      </c>
    </row>
    <row r="89" spans="2:44" ht="7.5" customHeight="1" x14ac:dyDescent="0.35">
      <c r="B89" s="219"/>
    </row>
    <row r="90" spans="2:44" x14ac:dyDescent="0.35">
      <c r="B90" s="205" t="s">
        <v>241</v>
      </c>
    </row>
    <row r="91" spans="2:44" ht="7.5" customHeight="1" x14ac:dyDescent="0.35">
      <c r="B91" s="219"/>
    </row>
    <row r="92" spans="2:44" x14ac:dyDescent="0.35">
      <c r="B92" s="203" t="s">
        <v>242</v>
      </c>
    </row>
    <row r="93" spans="2:44" ht="7.5" customHeight="1" x14ac:dyDescent="0.35">
      <c r="B93" s="219"/>
    </row>
    <row r="94" spans="2:44" x14ac:dyDescent="0.35">
      <c r="B94" s="203" t="s">
        <v>243</v>
      </c>
    </row>
    <row r="95" spans="2:44" x14ac:dyDescent="0.35">
      <c r="B95" s="206" t="s">
        <v>198</v>
      </c>
    </row>
    <row r="96" spans="2:44" x14ac:dyDescent="0.35">
      <c r="B96" s="207" t="s">
        <v>214</v>
      </c>
    </row>
    <row r="97" spans="2:44" ht="7.5" customHeight="1" x14ac:dyDescent="0.35">
      <c r="B97" s="219"/>
    </row>
    <row r="98" spans="2:44" x14ac:dyDescent="0.35">
      <c r="B98" s="205" t="s">
        <v>244</v>
      </c>
    </row>
    <row r="99" spans="2:44" ht="7.5" customHeight="1" x14ac:dyDescent="0.35">
      <c r="B99" s="219"/>
    </row>
    <row r="100" spans="2:44" x14ac:dyDescent="0.35">
      <c r="B100" s="203" t="s">
        <v>245</v>
      </c>
    </row>
    <row r="101" spans="2:44" x14ac:dyDescent="0.35">
      <c r="B101" s="206" t="s">
        <v>198</v>
      </c>
    </row>
    <row r="102" spans="2:44" x14ac:dyDescent="0.35">
      <c r="B102" s="207" t="s">
        <v>214</v>
      </c>
    </row>
    <row r="103" spans="2:44" ht="18.75" customHeight="1" x14ac:dyDescent="0.35"/>
    <row r="104" spans="2:44" ht="26" x14ac:dyDescent="0.35">
      <c r="B104" s="208" t="s">
        <v>246</v>
      </c>
    </row>
    <row r="105" spans="2:44" ht="11.25" customHeight="1" x14ac:dyDescent="0.35">
      <c r="B105" s="219"/>
    </row>
    <row r="106" spans="2:44" x14ac:dyDescent="0.35">
      <c r="B106" s="225" t="s">
        <v>247</v>
      </c>
      <c r="C106" s="227"/>
      <c r="D106" s="227"/>
      <c r="E106" s="227"/>
      <c r="F106" s="227"/>
      <c r="G106" s="227"/>
      <c r="H106" s="227"/>
      <c r="I106" s="227"/>
      <c r="J106" s="227"/>
      <c r="K106" s="227"/>
    </row>
    <row r="107" spans="2:44" ht="7.5" customHeight="1" x14ac:dyDescent="0.35">
      <c r="B107" s="219"/>
    </row>
    <row r="108" spans="2:44" ht="26.25" customHeight="1" x14ac:dyDescent="0.35">
      <c r="B108" s="352" t="s">
        <v>248</v>
      </c>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row>
    <row r="109" spans="2:44" ht="7.5" customHeight="1" x14ac:dyDescent="0.35">
      <c r="B109" s="219"/>
    </row>
    <row r="110" spans="2:44" x14ac:dyDescent="0.35">
      <c r="B110" s="205" t="s">
        <v>249</v>
      </c>
    </row>
    <row r="111" spans="2:44" ht="7.5" customHeight="1" x14ac:dyDescent="0.35">
      <c r="B111" s="219"/>
    </row>
    <row r="112" spans="2:44" ht="39.75" customHeight="1" x14ac:dyDescent="0.35">
      <c r="B112" s="352" t="s">
        <v>250</v>
      </c>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row>
    <row r="113" spans="2:7" x14ac:dyDescent="0.35">
      <c r="B113" s="206" t="s">
        <v>198</v>
      </c>
    </row>
    <row r="114" spans="2:7" x14ac:dyDescent="0.35">
      <c r="B114" s="207" t="s">
        <v>251</v>
      </c>
    </row>
    <row r="115" spans="2:7" ht="7.5" customHeight="1" x14ac:dyDescent="0.35">
      <c r="B115" s="219"/>
    </row>
    <row r="116" spans="2:7" x14ac:dyDescent="0.35">
      <c r="B116" s="205" t="s">
        <v>252</v>
      </c>
    </row>
    <row r="117" spans="2:7" ht="7.5" customHeight="1" x14ac:dyDescent="0.35">
      <c r="B117" s="219"/>
    </row>
    <row r="118" spans="2:7" x14ac:dyDescent="0.35">
      <c r="B118" s="203" t="s">
        <v>253</v>
      </c>
    </row>
    <row r="119" spans="2:7" x14ac:dyDescent="0.35">
      <c r="B119" s="206" t="s">
        <v>198</v>
      </c>
    </row>
    <row r="120" spans="2:7" x14ac:dyDescent="0.35">
      <c r="B120" s="207" t="s">
        <v>254</v>
      </c>
    </row>
    <row r="121" spans="2:7" ht="7.5" customHeight="1" x14ac:dyDescent="0.35">
      <c r="B121" s="219"/>
    </row>
    <row r="122" spans="2:7" x14ac:dyDescent="0.35">
      <c r="B122" s="203" t="s">
        <v>255</v>
      </c>
    </row>
    <row r="123" spans="2:7" ht="18.75" customHeight="1" x14ac:dyDescent="0.35">
      <c r="B123" s="33"/>
    </row>
    <row r="124" spans="2:7" ht="26" x14ac:dyDescent="0.35">
      <c r="B124" s="208" t="s">
        <v>256</v>
      </c>
    </row>
    <row r="125" spans="2:7" x14ac:dyDescent="0.35">
      <c r="B125" s="203" t="s">
        <v>257</v>
      </c>
    </row>
    <row r="126" spans="2:7" ht="11.25" customHeight="1" x14ac:dyDescent="0.35">
      <c r="B126" s="204"/>
    </row>
    <row r="127" spans="2:7" x14ac:dyDescent="0.35">
      <c r="B127" s="225" t="s">
        <v>258</v>
      </c>
      <c r="C127" s="227"/>
      <c r="D127" s="227"/>
      <c r="E127" s="227"/>
      <c r="F127" s="227"/>
      <c r="G127" s="227"/>
    </row>
    <row r="128" spans="2:7" ht="7.5" customHeight="1" x14ac:dyDescent="0.35">
      <c r="B128" s="204"/>
    </row>
    <row r="129" spans="2:44" ht="39.75" customHeight="1" x14ac:dyDescent="0.35">
      <c r="B129" s="352" t="s">
        <v>259</v>
      </c>
      <c r="C129" s="352"/>
      <c r="D129" s="352"/>
      <c r="E129" s="352"/>
      <c r="F129" s="352"/>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row>
    <row r="130" spans="2:44" x14ac:dyDescent="0.35">
      <c r="B130" s="206" t="s">
        <v>198</v>
      </c>
    </row>
    <row r="131" spans="2:44" x14ac:dyDescent="0.35">
      <c r="B131" s="207" t="s">
        <v>260</v>
      </c>
    </row>
    <row r="132" spans="2:44" ht="11.25" customHeight="1" x14ac:dyDescent="0.35">
      <c r="B132" s="204"/>
    </row>
    <row r="133" spans="2:44" x14ac:dyDescent="0.35">
      <c r="B133" s="225" t="s">
        <v>261</v>
      </c>
      <c r="C133" s="227"/>
      <c r="D133" s="227"/>
      <c r="E133" s="227"/>
    </row>
    <row r="134" spans="2:44" ht="7.5" customHeight="1" x14ac:dyDescent="0.35">
      <c r="B134" s="204"/>
    </row>
    <row r="135" spans="2:44" x14ac:dyDescent="0.35">
      <c r="B135" s="206" t="s">
        <v>198</v>
      </c>
    </row>
    <row r="136" spans="2:44" x14ac:dyDescent="0.35">
      <c r="B136" s="207" t="s">
        <v>262</v>
      </c>
    </row>
    <row r="137" spans="2:44" ht="11.25" customHeight="1" x14ac:dyDescent="0.35">
      <c r="B137" s="204"/>
    </row>
    <row r="138" spans="2:44" x14ac:dyDescent="0.35">
      <c r="B138" s="225" t="s">
        <v>263</v>
      </c>
      <c r="C138" s="227"/>
      <c r="D138" s="227"/>
      <c r="E138" s="227"/>
      <c r="F138" s="227"/>
      <c r="G138" s="227"/>
      <c r="H138" s="227"/>
      <c r="I138" s="227"/>
      <c r="J138" s="227"/>
      <c r="K138" s="227"/>
      <c r="L138" s="227"/>
      <c r="M138" s="227"/>
      <c r="N138" s="227"/>
      <c r="O138" s="227"/>
      <c r="P138" s="227"/>
      <c r="Q138" s="227"/>
      <c r="R138" s="227"/>
    </row>
    <row r="139" spans="2:44" ht="7.5" customHeight="1" x14ac:dyDescent="0.35">
      <c r="B139" s="204"/>
    </row>
    <row r="140" spans="2:44" ht="28.5" customHeight="1" x14ac:dyDescent="0.35">
      <c r="B140" s="352" t="s">
        <v>264</v>
      </c>
      <c r="C140" s="352"/>
      <c r="D140" s="352"/>
      <c r="E140" s="352"/>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352"/>
      <c r="AL140" s="352"/>
      <c r="AM140" s="352"/>
      <c r="AN140" s="352"/>
      <c r="AO140" s="352"/>
      <c r="AP140" s="352"/>
      <c r="AQ140" s="352"/>
      <c r="AR140" s="352"/>
    </row>
    <row r="141" spans="2:44" x14ac:dyDescent="0.35">
      <c r="B141" s="206" t="s">
        <v>198</v>
      </c>
    </row>
    <row r="142" spans="2:44" x14ac:dyDescent="0.35">
      <c r="B142" s="207" t="s">
        <v>214</v>
      </c>
    </row>
    <row r="143" spans="2:44" ht="18.75" customHeight="1" x14ac:dyDescent="0.35"/>
    <row r="144" spans="2:44" ht="26" x14ac:dyDescent="0.35">
      <c r="B144" s="208" t="s">
        <v>265</v>
      </c>
    </row>
    <row r="145" spans="2:44" x14ac:dyDescent="0.35">
      <c r="B145" s="203" t="s">
        <v>266</v>
      </c>
    </row>
    <row r="146" spans="2:44" ht="11.25" customHeight="1" x14ac:dyDescent="0.35">
      <c r="B146" s="204"/>
    </row>
    <row r="147" spans="2:44" x14ac:dyDescent="0.35">
      <c r="B147" s="225" t="s">
        <v>267</v>
      </c>
      <c r="C147" s="227"/>
      <c r="D147" s="227"/>
      <c r="E147" s="227"/>
      <c r="F147" s="227"/>
      <c r="G147" s="227"/>
      <c r="H147" s="227"/>
      <c r="I147" s="227"/>
      <c r="J147" s="227"/>
      <c r="K147" s="227"/>
    </row>
    <row r="148" spans="2:44" ht="7.5" customHeight="1" x14ac:dyDescent="0.35">
      <c r="B148" s="204"/>
    </row>
    <row r="149" spans="2:44" x14ac:dyDescent="0.35">
      <c r="B149" s="206" t="s">
        <v>198</v>
      </c>
    </row>
    <row r="150" spans="2:44" x14ac:dyDescent="0.35">
      <c r="B150" s="207" t="s">
        <v>208</v>
      </c>
    </row>
    <row r="151" spans="2:44" ht="11.25" customHeight="1" x14ac:dyDescent="0.35">
      <c r="B151" s="204"/>
    </row>
    <row r="152" spans="2:44" x14ac:dyDescent="0.35">
      <c r="B152" s="225" t="s">
        <v>268</v>
      </c>
      <c r="C152" s="227"/>
      <c r="D152" s="227"/>
      <c r="E152" s="227"/>
      <c r="F152" s="227"/>
      <c r="G152" s="227"/>
      <c r="H152" s="227"/>
      <c r="I152" s="227"/>
      <c r="J152" s="227"/>
      <c r="K152" s="227"/>
      <c r="L152" s="227"/>
      <c r="M152" s="227"/>
      <c r="N152" s="227"/>
      <c r="O152" s="227"/>
      <c r="P152" s="227"/>
      <c r="Q152" s="227"/>
      <c r="R152" s="227"/>
      <c r="S152" s="227"/>
      <c r="T152" s="227"/>
      <c r="U152" s="227"/>
      <c r="V152" s="227"/>
      <c r="W152" s="227"/>
      <c r="X152" s="227"/>
      <c r="Y152" s="227"/>
      <c r="Z152" s="227"/>
      <c r="AA152" s="227"/>
    </row>
    <row r="153" spans="2:44" ht="7.5" customHeight="1" x14ac:dyDescent="0.35">
      <c r="B153" s="204"/>
    </row>
    <row r="154" spans="2:44" ht="41.25" customHeight="1" x14ac:dyDescent="0.35">
      <c r="B154" s="352" t="s">
        <v>269</v>
      </c>
      <c r="C154" s="352"/>
      <c r="D154" s="352"/>
      <c r="E154" s="352"/>
      <c r="F154" s="352"/>
      <c r="G154" s="352"/>
      <c r="H154" s="352"/>
      <c r="I154" s="352"/>
      <c r="J154" s="352"/>
      <c r="K154" s="352"/>
      <c r="L154" s="352"/>
      <c r="M154" s="352"/>
      <c r="N154" s="352"/>
      <c r="O154" s="352"/>
      <c r="P154" s="352"/>
      <c r="Q154" s="352"/>
      <c r="R154" s="352"/>
      <c r="S154" s="352"/>
      <c r="T154" s="352"/>
      <c r="U154" s="352"/>
      <c r="V154" s="352"/>
      <c r="W154" s="352"/>
      <c r="X154" s="352"/>
      <c r="Y154" s="352"/>
      <c r="Z154" s="352"/>
      <c r="AA154" s="352"/>
      <c r="AB154" s="352"/>
      <c r="AC154" s="352"/>
      <c r="AD154" s="352"/>
      <c r="AE154" s="352"/>
      <c r="AF154" s="352"/>
      <c r="AG154" s="352"/>
      <c r="AH154" s="352"/>
      <c r="AI154" s="352"/>
      <c r="AJ154" s="352"/>
      <c r="AK154" s="352"/>
      <c r="AL154" s="352"/>
      <c r="AM154" s="352"/>
      <c r="AN154" s="352"/>
      <c r="AO154" s="352"/>
      <c r="AP154" s="352"/>
      <c r="AQ154" s="352"/>
      <c r="AR154" s="352"/>
    </row>
    <row r="155" spans="2:44" ht="7.5" customHeight="1" x14ac:dyDescent="0.35">
      <c r="B155" s="214"/>
    </row>
    <row r="156" spans="2:44" ht="29.25" customHeight="1" x14ac:dyDescent="0.35">
      <c r="B156" s="352" t="s">
        <v>270</v>
      </c>
      <c r="C156" s="352"/>
      <c r="D156" s="352"/>
      <c r="E156" s="352"/>
      <c r="F156" s="352"/>
      <c r="G156" s="352"/>
      <c r="H156" s="352"/>
      <c r="I156" s="352"/>
      <c r="J156" s="352"/>
      <c r="K156" s="352"/>
      <c r="L156" s="352"/>
      <c r="M156" s="352"/>
      <c r="N156" s="352"/>
      <c r="O156" s="352"/>
      <c r="P156" s="352"/>
      <c r="Q156" s="352"/>
      <c r="R156" s="352"/>
      <c r="S156" s="352"/>
      <c r="T156" s="352"/>
      <c r="U156" s="352"/>
      <c r="V156" s="352"/>
      <c r="W156" s="352"/>
      <c r="X156" s="352"/>
      <c r="Y156" s="352"/>
      <c r="Z156" s="352"/>
      <c r="AA156" s="352"/>
      <c r="AB156" s="352"/>
      <c r="AC156" s="352"/>
      <c r="AD156" s="352"/>
      <c r="AE156" s="352"/>
      <c r="AF156" s="352"/>
      <c r="AG156" s="352"/>
      <c r="AH156" s="352"/>
      <c r="AI156" s="352"/>
      <c r="AJ156" s="352"/>
      <c r="AK156" s="352"/>
      <c r="AL156" s="352"/>
      <c r="AM156" s="352"/>
      <c r="AN156" s="352"/>
      <c r="AO156" s="352"/>
      <c r="AP156" s="352"/>
      <c r="AQ156" s="352"/>
      <c r="AR156" s="352"/>
    </row>
    <row r="157" spans="2:44" x14ac:dyDescent="0.35">
      <c r="B157" s="206" t="s">
        <v>198</v>
      </c>
    </row>
    <row r="158" spans="2:44" ht="27" customHeight="1" x14ac:dyDescent="0.35">
      <c r="B158" s="351" t="s">
        <v>271</v>
      </c>
      <c r="C158" s="351"/>
      <c r="D158" s="351"/>
      <c r="E158" s="351"/>
      <c r="F158" s="351"/>
      <c r="G158" s="351"/>
      <c r="H158" s="351"/>
      <c r="I158" s="351"/>
      <c r="J158" s="351"/>
      <c r="K158" s="351"/>
      <c r="L158" s="351"/>
      <c r="M158" s="351"/>
      <c r="N158" s="351"/>
      <c r="O158" s="351"/>
      <c r="P158" s="351"/>
      <c r="Q158" s="351"/>
      <c r="R158" s="351"/>
      <c r="S158" s="351"/>
      <c r="T158" s="351"/>
      <c r="U158" s="351"/>
      <c r="V158" s="351"/>
      <c r="W158" s="351"/>
      <c r="X158" s="351"/>
      <c r="Y158" s="351"/>
      <c r="Z158" s="351"/>
      <c r="AA158" s="351"/>
      <c r="AB158" s="351"/>
      <c r="AC158" s="351"/>
      <c r="AD158" s="351"/>
      <c r="AE158" s="351"/>
      <c r="AF158" s="351"/>
      <c r="AG158" s="351"/>
      <c r="AH158" s="351"/>
      <c r="AI158" s="351"/>
      <c r="AJ158" s="351"/>
      <c r="AK158" s="351"/>
      <c r="AL158" s="351"/>
      <c r="AM158" s="351"/>
      <c r="AN158" s="351"/>
      <c r="AO158" s="351"/>
      <c r="AP158" s="351"/>
      <c r="AQ158" s="351"/>
      <c r="AR158" s="351"/>
    </row>
    <row r="159" spans="2:44" ht="11.25" customHeight="1" x14ac:dyDescent="0.35">
      <c r="B159" s="204"/>
    </row>
    <row r="160" spans="2:44" x14ac:dyDescent="0.35">
      <c r="B160" s="225" t="s">
        <v>272</v>
      </c>
      <c r="C160" s="227"/>
      <c r="D160" s="227"/>
    </row>
    <row r="161" spans="2:6" ht="7.5" customHeight="1" x14ac:dyDescent="0.35">
      <c r="B161" s="204"/>
    </row>
    <row r="162" spans="2:6" x14ac:dyDescent="0.35">
      <c r="B162" s="203" t="s">
        <v>273</v>
      </c>
    </row>
    <row r="163" spans="2:6" x14ac:dyDescent="0.35">
      <c r="B163" s="206" t="s">
        <v>198</v>
      </c>
    </row>
    <row r="164" spans="2:6" x14ac:dyDescent="0.35">
      <c r="B164" s="207" t="s">
        <v>274</v>
      </c>
    </row>
    <row r="165" spans="2:6" ht="11.25" customHeight="1" x14ac:dyDescent="0.35">
      <c r="B165" s="204"/>
    </row>
    <row r="166" spans="2:6" x14ac:dyDescent="0.35">
      <c r="B166" s="225" t="s">
        <v>275</v>
      </c>
      <c r="C166" s="227"/>
      <c r="D166" s="227"/>
    </row>
    <row r="167" spans="2:6" ht="7.5" customHeight="1" x14ac:dyDescent="0.35">
      <c r="B167" s="204"/>
    </row>
    <row r="168" spans="2:6" x14ac:dyDescent="0.35">
      <c r="B168" s="203" t="s">
        <v>216</v>
      </c>
    </row>
    <row r="169" spans="2:6" x14ac:dyDescent="0.35">
      <c r="B169" s="206" t="s">
        <v>198</v>
      </c>
    </row>
    <row r="170" spans="2:6" x14ac:dyDescent="0.35">
      <c r="B170" s="207" t="s">
        <v>214</v>
      </c>
    </row>
    <row r="171" spans="2:6" ht="11.25" customHeight="1" x14ac:dyDescent="0.35">
      <c r="B171" s="204"/>
    </row>
    <row r="172" spans="2:6" x14ac:dyDescent="0.35">
      <c r="B172" s="225" t="s">
        <v>276</v>
      </c>
      <c r="C172" s="227"/>
      <c r="D172" s="227"/>
      <c r="E172" s="227"/>
      <c r="F172" s="227"/>
    </row>
    <row r="173" spans="2:6" ht="7.5" customHeight="1" x14ac:dyDescent="0.35">
      <c r="B173" s="204"/>
    </row>
    <row r="174" spans="2:6" x14ac:dyDescent="0.35">
      <c r="B174" s="203" t="s">
        <v>277</v>
      </c>
    </row>
    <row r="175" spans="2:6" x14ac:dyDescent="0.35">
      <c r="B175" s="206" t="s">
        <v>198</v>
      </c>
    </row>
    <row r="176" spans="2:6" x14ac:dyDescent="0.35">
      <c r="B176" s="207" t="s">
        <v>278</v>
      </c>
    </row>
    <row r="177" spans="2:44" ht="18.75" customHeight="1" x14ac:dyDescent="0.35"/>
    <row r="178" spans="2:44" ht="26" x14ac:dyDescent="0.35">
      <c r="B178" s="208" t="s">
        <v>279</v>
      </c>
    </row>
    <row r="179" spans="2:44" x14ac:dyDescent="0.35">
      <c r="B179" s="203" t="s">
        <v>280</v>
      </c>
    </row>
    <row r="180" spans="2:44" ht="11.25" customHeight="1" x14ac:dyDescent="0.35">
      <c r="B180" s="204"/>
    </row>
    <row r="181" spans="2:44" x14ac:dyDescent="0.35">
      <c r="B181" s="225" t="s">
        <v>281</v>
      </c>
      <c r="C181" s="227"/>
      <c r="D181" s="227"/>
      <c r="E181" s="227"/>
      <c r="F181" s="227"/>
      <c r="G181" s="227"/>
    </row>
    <row r="182" spans="2:44" ht="7.5" customHeight="1" x14ac:dyDescent="0.35">
      <c r="B182" s="204"/>
    </row>
    <row r="183" spans="2:44" ht="27" customHeight="1" x14ac:dyDescent="0.35">
      <c r="B183" s="352" t="s">
        <v>282</v>
      </c>
      <c r="C183" s="352"/>
      <c r="D183" s="352"/>
      <c r="E183" s="352"/>
      <c r="F183" s="352"/>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c r="AI183" s="352"/>
      <c r="AJ183" s="352"/>
      <c r="AK183" s="352"/>
      <c r="AL183" s="352"/>
      <c r="AM183" s="352"/>
      <c r="AN183" s="352"/>
      <c r="AO183" s="352"/>
      <c r="AP183" s="352"/>
      <c r="AQ183" s="352"/>
      <c r="AR183" s="352"/>
    </row>
    <row r="184" spans="2:44" ht="11.25" customHeight="1" x14ac:dyDescent="0.35">
      <c r="B184" s="204"/>
    </row>
    <row r="185" spans="2:44" x14ac:dyDescent="0.35">
      <c r="B185" s="225" t="s">
        <v>283</v>
      </c>
      <c r="C185" s="227"/>
      <c r="D185" s="227"/>
      <c r="E185" s="227"/>
      <c r="F185" s="227"/>
      <c r="G185" s="227"/>
      <c r="H185" s="227"/>
      <c r="I185" s="227"/>
      <c r="J185" s="227"/>
      <c r="K185" s="227"/>
      <c r="L185" s="227"/>
      <c r="M185" s="227"/>
      <c r="N185" s="227"/>
      <c r="O185" s="227"/>
    </row>
    <row r="186" spans="2:44" ht="7.5" customHeight="1" x14ac:dyDescent="0.35">
      <c r="B186" s="204"/>
    </row>
    <row r="187" spans="2:44" ht="38.25" customHeight="1" x14ac:dyDescent="0.35">
      <c r="B187" s="352" t="s">
        <v>284</v>
      </c>
      <c r="C187" s="352"/>
      <c r="D187" s="352"/>
      <c r="E187" s="352"/>
      <c r="F187" s="352"/>
      <c r="G187" s="352"/>
      <c r="H187" s="352"/>
      <c r="I187" s="352"/>
      <c r="J187" s="352"/>
      <c r="K187" s="352"/>
      <c r="L187" s="352"/>
      <c r="M187" s="352"/>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c r="AI187" s="352"/>
      <c r="AJ187" s="352"/>
      <c r="AK187" s="352"/>
      <c r="AL187" s="352"/>
      <c r="AM187" s="352"/>
      <c r="AN187" s="352"/>
      <c r="AO187" s="352"/>
      <c r="AP187" s="352"/>
      <c r="AQ187" s="352"/>
      <c r="AR187" s="352"/>
    </row>
    <row r="188" spans="2:44" ht="7.5" customHeight="1" x14ac:dyDescent="0.35">
      <c r="B188" s="204"/>
    </row>
    <row r="189" spans="2:44" ht="29.25" customHeight="1" x14ac:dyDescent="0.35">
      <c r="B189" s="352" t="s">
        <v>285</v>
      </c>
      <c r="C189" s="352"/>
      <c r="D189" s="352"/>
      <c r="E189" s="352"/>
      <c r="F189" s="352"/>
      <c r="G189" s="352"/>
      <c r="H189" s="352"/>
      <c r="I189" s="352"/>
      <c r="J189" s="352"/>
      <c r="K189" s="352"/>
      <c r="L189" s="352"/>
      <c r="M189" s="352"/>
      <c r="N189" s="352"/>
      <c r="O189" s="352"/>
      <c r="P189" s="352"/>
      <c r="Q189" s="352"/>
      <c r="R189" s="352"/>
      <c r="S189" s="352"/>
      <c r="T189" s="352"/>
      <c r="U189" s="352"/>
      <c r="V189" s="352"/>
      <c r="W189" s="352"/>
      <c r="X189" s="352"/>
      <c r="Y189" s="352"/>
      <c r="Z189" s="352"/>
      <c r="AA189" s="352"/>
      <c r="AB189" s="352"/>
      <c r="AC189" s="352"/>
      <c r="AD189" s="352"/>
      <c r="AE189" s="352"/>
      <c r="AF189" s="352"/>
      <c r="AG189" s="352"/>
      <c r="AH189" s="352"/>
      <c r="AI189" s="352"/>
      <c r="AJ189" s="352"/>
      <c r="AK189" s="352"/>
      <c r="AL189" s="352"/>
      <c r="AM189" s="352"/>
      <c r="AN189" s="352"/>
      <c r="AO189" s="352"/>
      <c r="AP189" s="352"/>
      <c r="AQ189" s="352"/>
      <c r="AR189" s="352"/>
    </row>
    <row r="190" spans="2:44" x14ac:dyDescent="0.35">
      <c r="B190" s="206" t="s">
        <v>198</v>
      </c>
    </row>
    <row r="191" spans="2:44" x14ac:dyDescent="0.35">
      <c r="B191" s="207" t="s">
        <v>286</v>
      </c>
    </row>
    <row r="192" spans="2:44" ht="15" customHeight="1" x14ac:dyDescent="0.35">
      <c r="B192" s="229" t="s">
        <v>287</v>
      </c>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c r="AA192" s="229"/>
      <c r="AB192" s="229"/>
      <c r="AC192" s="229"/>
      <c r="AD192" s="229"/>
      <c r="AE192" s="229"/>
      <c r="AF192" s="229"/>
      <c r="AG192" s="229"/>
      <c r="AH192" s="229"/>
      <c r="AI192" s="229"/>
      <c r="AJ192" s="229"/>
      <c r="AK192" s="229"/>
      <c r="AL192" s="229"/>
      <c r="AM192" s="229"/>
      <c r="AN192" s="229"/>
      <c r="AO192" s="229"/>
      <c r="AP192" s="229"/>
      <c r="AQ192" s="229"/>
      <c r="AR192" s="229"/>
    </row>
    <row r="193" spans="2:44" ht="15" customHeight="1" x14ac:dyDescent="0.35">
      <c r="B193" s="230" t="s">
        <v>288</v>
      </c>
      <c r="C193" s="230"/>
      <c r="D193" s="230"/>
      <c r="E193" s="230"/>
      <c r="F193" s="230"/>
      <c r="G193" s="230"/>
      <c r="H193" s="230"/>
      <c r="I193" s="230"/>
      <c r="J193" s="230"/>
      <c r="K193" s="230"/>
      <c r="L193" s="230"/>
      <c r="M193" s="230"/>
      <c r="N193" s="230"/>
      <c r="O193" s="230"/>
      <c r="P193" s="230"/>
      <c r="Q193" s="230"/>
      <c r="R193" s="230"/>
      <c r="S193" s="230"/>
      <c r="T193" s="230"/>
      <c r="U193" s="230"/>
      <c r="V193" s="230"/>
      <c r="W193" s="230"/>
      <c r="X193" s="230"/>
      <c r="Y193" s="230"/>
      <c r="Z193" s="230"/>
      <c r="AA193" s="230"/>
      <c r="AB193" s="230"/>
      <c r="AC193" s="230"/>
      <c r="AD193" s="230"/>
      <c r="AE193" s="230"/>
      <c r="AF193" s="230"/>
      <c r="AG193" s="230"/>
      <c r="AH193" s="230"/>
      <c r="AI193" s="230"/>
      <c r="AJ193" s="230"/>
      <c r="AK193" s="230"/>
      <c r="AL193" s="230"/>
      <c r="AM193" s="230"/>
      <c r="AN193" s="230"/>
      <c r="AO193" s="230"/>
      <c r="AP193" s="230"/>
      <c r="AQ193" s="230"/>
      <c r="AR193" s="230"/>
    </row>
    <row r="194" spans="2:44" x14ac:dyDescent="0.35">
      <c r="B194" s="215" t="s">
        <v>289</v>
      </c>
    </row>
    <row r="195" spans="2:44" x14ac:dyDescent="0.35">
      <c r="B195" s="216" t="s">
        <v>290</v>
      </c>
    </row>
    <row r="196" spans="2:44" x14ac:dyDescent="0.35">
      <c r="B196" s="216" t="s">
        <v>291</v>
      </c>
    </row>
    <row r="197" spans="2:44" x14ac:dyDescent="0.35">
      <c r="B197" s="207" t="s">
        <v>292</v>
      </c>
    </row>
    <row r="198" spans="2:44" ht="11.25" customHeight="1" x14ac:dyDescent="0.35">
      <c r="B198" s="204"/>
    </row>
    <row r="199" spans="2:44" x14ac:dyDescent="0.35">
      <c r="B199" s="225" t="s">
        <v>293</v>
      </c>
      <c r="C199" s="227"/>
      <c r="D199" s="227"/>
      <c r="E199" s="227"/>
      <c r="F199" s="227"/>
      <c r="G199" s="227"/>
      <c r="H199" s="227"/>
      <c r="I199" s="227"/>
      <c r="J199" s="227"/>
      <c r="K199" s="227"/>
      <c r="L199" s="227"/>
      <c r="M199" s="227"/>
      <c r="N199" s="227"/>
      <c r="O199" s="227"/>
      <c r="P199" s="227"/>
      <c r="Q199" s="227"/>
      <c r="R199" s="227"/>
      <c r="S199" s="227"/>
      <c r="T199" s="227"/>
      <c r="U199" s="227"/>
      <c r="V199" s="227"/>
    </row>
    <row r="200" spans="2:44" ht="7.5" customHeight="1" x14ac:dyDescent="0.35">
      <c r="B200" s="204"/>
    </row>
    <row r="201" spans="2:44" ht="28.5" customHeight="1" x14ac:dyDescent="0.35">
      <c r="B201" s="352" t="s">
        <v>294</v>
      </c>
      <c r="C201" s="352"/>
      <c r="D201" s="352"/>
      <c r="E201" s="352"/>
      <c r="F201" s="352"/>
      <c r="G201" s="352"/>
      <c r="H201" s="352"/>
      <c r="I201" s="352"/>
      <c r="J201" s="352"/>
      <c r="K201" s="352"/>
      <c r="L201" s="352"/>
      <c r="M201" s="352"/>
      <c r="N201" s="352"/>
      <c r="O201" s="352"/>
      <c r="P201" s="352"/>
      <c r="Q201" s="352"/>
      <c r="R201" s="352"/>
      <c r="S201" s="352"/>
      <c r="T201" s="352"/>
      <c r="U201" s="352"/>
      <c r="V201" s="352"/>
      <c r="W201" s="352"/>
      <c r="X201" s="352"/>
      <c r="Y201" s="352"/>
      <c r="Z201" s="352"/>
      <c r="AA201" s="352"/>
      <c r="AB201" s="352"/>
      <c r="AC201" s="352"/>
      <c r="AD201" s="352"/>
      <c r="AE201" s="352"/>
      <c r="AF201" s="352"/>
      <c r="AG201" s="352"/>
      <c r="AH201" s="352"/>
      <c r="AI201" s="352"/>
      <c r="AJ201" s="352"/>
      <c r="AK201" s="352"/>
      <c r="AL201" s="352"/>
      <c r="AM201" s="352"/>
      <c r="AN201" s="352"/>
      <c r="AO201" s="352"/>
      <c r="AP201" s="352"/>
      <c r="AQ201" s="352"/>
      <c r="AR201" s="352"/>
    </row>
    <row r="202" spans="2:44" x14ac:dyDescent="0.35">
      <c r="B202" s="206" t="s">
        <v>198</v>
      </c>
    </row>
    <row r="203" spans="2:44" ht="27.75" customHeight="1" x14ac:dyDescent="0.35">
      <c r="B203" s="351" t="s">
        <v>295</v>
      </c>
      <c r="C203" s="351"/>
      <c r="D203" s="351"/>
      <c r="E203" s="351"/>
      <c r="F203" s="351"/>
      <c r="G203" s="351"/>
      <c r="H203" s="351"/>
      <c r="I203" s="351"/>
      <c r="J203" s="351"/>
      <c r="K203" s="351"/>
      <c r="L203" s="351"/>
      <c r="M203" s="351"/>
      <c r="N203" s="351"/>
      <c r="O203" s="351"/>
      <c r="P203" s="351"/>
      <c r="Q203" s="351"/>
      <c r="R203" s="351"/>
      <c r="S203" s="351"/>
      <c r="T203" s="351"/>
      <c r="U203" s="351"/>
      <c r="V203" s="351"/>
      <c r="W203" s="351"/>
      <c r="X203" s="351"/>
      <c r="Y203" s="351"/>
      <c r="Z203" s="351"/>
      <c r="AA203" s="351"/>
      <c r="AB203" s="351"/>
      <c r="AC203" s="351"/>
      <c r="AD203" s="351"/>
      <c r="AE203" s="351"/>
      <c r="AF203" s="351"/>
      <c r="AG203" s="351"/>
      <c r="AH203" s="351"/>
      <c r="AI203" s="351"/>
      <c r="AJ203" s="351"/>
      <c r="AK203" s="351"/>
      <c r="AL203" s="351"/>
      <c r="AM203" s="351"/>
      <c r="AN203" s="351"/>
      <c r="AO203" s="351"/>
      <c r="AP203" s="351"/>
      <c r="AQ203" s="351"/>
      <c r="AR203" s="351"/>
    </row>
    <row r="204" spans="2:44" x14ac:dyDescent="0.35">
      <c r="B204" s="207" t="s">
        <v>296</v>
      </c>
    </row>
    <row r="205" spans="2:44" ht="11.25" customHeight="1" x14ac:dyDescent="0.35">
      <c r="B205" s="204"/>
    </row>
    <row r="206" spans="2:44" x14ac:dyDescent="0.35">
      <c r="B206" s="225" t="s">
        <v>297</v>
      </c>
      <c r="C206" s="227"/>
      <c r="D206" s="227"/>
      <c r="E206" s="227"/>
      <c r="F206" s="227"/>
      <c r="G206" s="227"/>
      <c r="H206" s="227"/>
      <c r="I206" s="227"/>
      <c r="J206" s="227"/>
      <c r="K206" s="227"/>
      <c r="L206" s="227"/>
      <c r="M206" s="227"/>
    </row>
    <row r="207" spans="2:44" ht="7.5" customHeight="1" x14ac:dyDescent="0.35">
      <c r="B207" s="204"/>
    </row>
    <row r="208" spans="2:44" ht="26.25" customHeight="1" x14ac:dyDescent="0.35">
      <c r="B208" s="352" t="s">
        <v>298</v>
      </c>
      <c r="C208" s="352"/>
      <c r="D208" s="352"/>
      <c r="E208" s="352"/>
      <c r="F208" s="352"/>
      <c r="G208" s="352"/>
      <c r="H208" s="352"/>
      <c r="I208" s="352"/>
      <c r="J208" s="352"/>
      <c r="K208" s="352"/>
      <c r="L208" s="352"/>
      <c r="M208" s="352"/>
      <c r="N208" s="352"/>
      <c r="O208" s="352"/>
      <c r="P208" s="352"/>
      <c r="Q208" s="352"/>
      <c r="R208" s="352"/>
      <c r="S208" s="352"/>
      <c r="T208" s="352"/>
      <c r="U208" s="352"/>
      <c r="V208" s="352"/>
      <c r="W208" s="352"/>
      <c r="X208" s="352"/>
      <c r="Y208" s="352"/>
      <c r="Z208" s="352"/>
      <c r="AA208" s="352"/>
      <c r="AB208" s="352"/>
      <c r="AC208" s="352"/>
      <c r="AD208" s="352"/>
      <c r="AE208" s="352"/>
      <c r="AF208" s="352"/>
      <c r="AG208" s="352"/>
      <c r="AH208" s="352"/>
      <c r="AI208" s="352"/>
      <c r="AJ208" s="352"/>
      <c r="AK208" s="352"/>
      <c r="AL208" s="352"/>
      <c r="AM208" s="352"/>
      <c r="AN208" s="352"/>
      <c r="AO208" s="352"/>
      <c r="AP208" s="352"/>
      <c r="AQ208" s="352"/>
      <c r="AR208" s="352"/>
    </row>
    <row r="209" spans="2:44" ht="7.5" customHeight="1" x14ac:dyDescent="0.35">
      <c r="B209" s="204"/>
    </row>
    <row r="210" spans="2:44" x14ac:dyDescent="0.35">
      <c r="B210" s="203" t="s">
        <v>299</v>
      </c>
    </row>
    <row r="211" spans="2:44" x14ac:dyDescent="0.35">
      <c r="B211" s="206" t="s">
        <v>198</v>
      </c>
    </row>
    <row r="212" spans="2:44" x14ac:dyDescent="0.35">
      <c r="B212" s="207" t="s">
        <v>300</v>
      </c>
    </row>
    <row r="213" spans="2:44" ht="18.75" customHeight="1" x14ac:dyDescent="0.35">
      <c r="B213" s="209"/>
    </row>
    <row r="214" spans="2:44" ht="26" x14ac:dyDescent="0.35">
      <c r="B214" s="208" t="s">
        <v>301</v>
      </c>
    </row>
    <row r="215" spans="2:44" ht="27" customHeight="1" x14ac:dyDescent="0.35">
      <c r="B215" s="352" t="s">
        <v>302</v>
      </c>
      <c r="C215" s="352"/>
      <c r="D215" s="352"/>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352"/>
      <c r="AM215" s="352"/>
      <c r="AN215" s="352"/>
      <c r="AO215" s="352"/>
      <c r="AP215" s="352"/>
      <c r="AQ215" s="352"/>
      <c r="AR215" s="352"/>
    </row>
    <row r="216" spans="2:44" ht="7.5" customHeight="1" x14ac:dyDescent="0.35">
      <c r="B216" s="204"/>
    </row>
    <row r="217" spans="2:44" ht="29.25" customHeight="1" x14ac:dyDescent="0.35">
      <c r="B217" s="352" t="s">
        <v>303</v>
      </c>
      <c r="C217" s="352"/>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352"/>
      <c r="AP217" s="352"/>
      <c r="AQ217" s="352"/>
      <c r="AR217" s="352"/>
    </row>
    <row r="218" spans="2:44" x14ac:dyDescent="0.35">
      <c r="B218" s="206" t="s">
        <v>198</v>
      </c>
    </row>
    <row r="219" spans="2:44" x14ac:dyDescent="0.35">
      <c r="B219" s="207" t="s">
        <v>304</v>
      </c>
    </row>
    <row r="220" spans="2:44" ht="18.75" customHeight="1" x14ac:dyDescent="0.35"/>
    <row r="221" spans="2:44" ht="26" x14ac:dyDescent="0.35">
      <c r="B221" s="208" t="s">
        <v>305</v>
      </c>
    </row>
    <row r="222" spans="2:44" ht="26.25" customHeight="1" x14ac:dyDescent="0.35">
      <c r="B222" s="352" t="s">
        <v>306</v>
      </c>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row>
    <row r="223" spans="2:44" ht="7.5" customHeight="1" x14ac:dyDescent="0.35">
      <c r="B223" s="204"/>
    </row>
    <row r="224" spans="2:44" ht="25.5" customHeight="1" x14ac:dyDescent="0.35">
      <c r="B224" s="352" t="s">
        <v>307</v>
      </c>
      <c r="C224" s="352"/>
      <c r="D224" s="352"/>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352"/>
      <c r="AM224" s="352"/>
      <c r="AN224" s="352"/>
      <c r="AO224" s="352"/>
      <c r="AP224" s="352"/>
      <c r="AQ224" s="352"/>
      <c r="AR224" s="352"/>
    </row>
    <row r="225" spans="2:44" ht="7.5" customHeight="1" x14ac:dyDescent="0.35">
      <c r="B225" s="204"/>
    </row>
    <row r="226" spans="2:44" ht="25.5" customHeight="1" x14ac:dyDescent="0.35">
      <c r="B226" s="352" t="s">
        <v>308</v>
      </c>
      <c r="C226" s="352"/>
      <c r="D226" s="352"/>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352"/>
      <c r="AM226" s="352"/>
      <c r="AN226" s="352"/>
      <c r="AO226" s="352"/>
      <c r="AP226" s="352"/>
      <c r="AQ226" s="352"/>
      <c r="AR226" s="352"/>
    </row>
    <row r="227" spans="2:44" ht="7.5" customHeight="1" x14ac:dyDescent="0.35">
      <c r="B227" s="204"/>
    </row>
    <row r="228" spans="2:44" ht="25.5" customHeight="1" x14ac:dyDescent="0.35">
      <c r="B228" s="352" t="s">
        <v>309</v>
      </c>
      <c r="C228" s="352"/>
      <c r="D228" s="352"/>
      <c r="E228" s="352"/>
      <c r="F228" s="352"/>
      <c r="G228" s="352"/>
      <c r="H228" s="352"/>
      <c r="I228" s="352"/>
      <c r="J228" s="352"/>
      <c r="K228" s="352"/>
      <c r="L228" s="352"/>
      <c r="M228" s="352"/>
      <c r="N228" s="352"/>
      <c r="O228" s="352"/>
      <c r="P228" s="352"/>
      <c r="Q228" s="352"/>
      <c r="R228" s="352"/>
      <c r="S228" s="352"/>
      <c r="T228" s="352"/>
      <c r="U228" s="352"/>
      <c r="V228" s="352"/>
      <c r="W228" s="352"/>
      <c r="X228" s="352"/>
      <c r="Y228" s="352"/>
      <c r="Z228" s="352"/>
      <c r="AA228" s="352"/>
      <c r="AB228" s="352"/>
      <c r="AC228" s="352"/>
      <c r="AD228" s="352"/>
      <c r="AE228" s="352"/>
      <c r="AF228" s="352"/>
      <c r="AG228" s="352"/>
      <c r="AH228" s="352"/>
      <c r="AI228" s="352"/>
      <c r="AJ228" s="352"/>
      <c r="AK228" s="352"/>
      <c r="AL228" s="352"/>
      <c r="AM228" s="352"/>
      <c r="AN228" s="352"/>
      <c r="AO228" s="352"/>
      <c r="AP228" s="352"/>
      <c r="AQ228" s="352"/>
      <c r="AR228" s="352"/>
    </row>
    <row r="229" spans="2:44" ht="11.25" customHeight="1" x14ac:dyDescent="0.35">
      <c r="B229" s="204"/>
    </row>
    <row r="230" spans="2:44" x14ac:dyDescent="0.35">
      <c r="B230" s="225" t="s">
        <v>310</v>
      </c>
      <c r="C230" s="227"/>
      <c r="D230" s="227"/>
      <c r="E230" s="227"/>
      <c r="F230" s="227"/>
      <c r="G230" s="227"/>
      <c r="H230" s="227"/>
      <c r="I230" s="227"/>
      <c r="J230" s="227"/>
      <c r="K230" s="227"/>
      <c r="L230" s="227"/>
      <c r="M230" s="227"/>
      <c r="N230" s="227"/>
      <c r="O230" s="227"/>
      <c r="P230" s="227"/>
      <c r="Q230" s="227"/>
      <c r="R230" s="227"/>
      <c r="S230" s="227"/>
      <c r="T230" s="227"/>
      <c r="U230" s="227"/>
      <c r="V230" s="227"/>
      <c r="W230" s="227"/>
      <c r="X230" s="227"/>
      <c r="Y230" s="227"/>
      <c r="Z230" s="227"/>
      <c r="AA230" s="227"/>
      <c r="AB230" s="227"/>
      <c r="AC230" s="227"/>
      <c r="AD230" s="227"/>
      <c r="AE230" s="227"/>
      <c r="AF230" s="227"/>
      <c r="AG230" s="227"/>
      <c r="AH230" s="227"/>
      <c r="AI230" s="227"/>
      <c r="AJ230" s="227"/>
      <c r="AK230" s="227"/>
    </row>
    <row r="231" spans="2:44" ht="7.5" customHeight="1" x14ac:dyDescent="0.35">
      <c r="B231" s="204"/>
    </row>
    <row r="232" spans="2:44" x14ac:dyDescent="0.35">
      <c r="B232" s="203" t="s">
        <v>311</v>
      </c>
    </row>
    <row r="233" spans="2:44" x14ac:dyDescent="0.35">
      <c r="B233" s="206" t="s">
        <v>198</v>
      </c>
    </row>
    <row r="234" spans="2:44" x14ac:dyDescent="0.35">
      <c r="B234" s="207" t="s">
        <v>312</v>
      </c>
    </row>
    <row r="235" spans="2:44" ht="11.25" customHeight="1" x14ac:dyDescent="0.35">
      <c r="B235" s="204"/>
    </row>
    <row r="236" spans="2:44" x14ac:dyDescent="0.35">
      <c r="B236" s="225" t="s">
        <v>313</v>
      </c>
      <c r="C236" s="227"/>
      <c r="D236" s="227"/>
      <c r="E236" s="227"/>
      <c r="F236" s="227"/>
      <c r="G236" s="227"/>
      <c r="H236" s="227"/>
      <c r="I236" s="227"/>
      <c r="J236" s="227"/>
      <c r="K236" s="227"/>
      <c r="L236" s="227"/>
      <c r="M236" s="227"/>
      <c r="N236" s="227"/>
      <c r="O236" s="227"/>
      <c r="P236" s="227"/>
      <c r="Q236" s="227"/>
      <c r="R236" s="227"/>
      <c r="S236" s="227"/>
      <c r="T236" s="227"/>
      <c r="U236" s="227"/>
      <c r="V236" s="227"/>
      <c r="W236" s="227"/>
    </row>
    <row r="237" spans="2:44" ht="7.5" customHeight="1" x14ac:dyDescent="0.35">
      <c r="B237" s="204"/>
    </row>
    <row r="238" spans="2:44" x14ac:dyDescent="0.35">
      <c r="B238" s="203" t="s">
        <v>314</v>
      </c>
    </row>
    <row r="239" spans="2:44" x14ac:dyDescent="0.35">
      <c r="B239" s="206" t="s">
        <v>198</v>
      </c>
    </row>
    <row r="240" spans="2:44" x14ac:dyDescent="0.35">
      <c r="B240" s="207" t="s">
        <v>211</v>
      </c>
    </row>
    <row r="241" spans="2:7" ht="11.25" customHeight="1" x14ac:dyDescent="0.35">
      <c r="B241" s="204"/>
    </row>
    <row r="242" spans="2:7" x14ac:dyDescent="0.35">
      <c r="B242" s="225" t="s">
        <v>315</v>
      </c>
      <c r="C242" s="227"/>
      <c r="D242" s="227"/>
      <c r="E242" s="227"/>
    </row>
    <row r="243" spans="2:7" ht="7.5" customHeight="1" x14ac:dyDescent="0.35">
      <c r="B243" s="204"/>
    </row>
    <row r="244" spans="2:7" x14ac:dyDescent="0.35">
      <c r="B244" s="203" t="s">
        <v>216</v>
      </c>
    </row>
    <row r="245" spans="2:7" x14ac:dyDescent="0.35">
      <c r="B245" s="206" t="s">
        <v>198</v>
      </c>
    </row>
    <row r="246" spans="2:7" x14ac:dyDescent="0.35">
      <c r="B246" s="207" t="s">
        <v>214</v>
      </c>
    </row>
    <row r="247" spans="2:7" ht="11.25" customHeight="1" x14ac:dyDescent="0.35">
      <c r="B247" s="204"/>
    </row>
    <row r="248" spans="2:7" x14ac:dyDescent="0.35">
      <c r="B248" s="225" t="s">
        <v>316</v>
      </c>
    </row>
    <row r="249" spans="2:7" ht="7.5" customHeight="1" x14ac:dyDescent="0.35">
      <c r="B249" s="204"/>
    </row>
    <row r="250" spans="2:7" x14ac:dyDescent="0.35">
      <c r="B250" s="203" t="s">
        <v>213</v>
      </c>
    </row>
    <row r="251" spans="2:7" x14ac:dyDescent="0.35">
      <c r="B251" s="206" t="s">
        <v>198</v>
      </c>
    </row>
    <row r="252" spans="2:7" x14ac:dyDescent="0.35">
      <c r="B252" s="207" t="s">
        <v>214</v>
      </c>
    </row>
    <row r="253" spans="2:7" ht="11.25" customHeight="1" x14ac:dyDescent="0.35">
      <c r="B253" s="204"/>
    </row>
    <row r="254" spans="2:7" x14ac:dyDescent="0.35">
      <c r="B254" s="225" t="s">
        <v>317</v>
      </c>
      <c r="C254" s="227"/>
      <c r="D254" s="227"/>
      <c r="E254" s="227"/>
      <c r="F254" s="227"/>
      <c r="G254" s="227"/>
    </row>
    <row r="255" spans="2:7" ht="7.5" customHeight="1" x14ac:dyDescent="0.35">
      <c r="B255" s="204"/>
    </row>
    <row r="256" spans="2:7" x14ac:dyDescent="0.35">
      <c r="B256" s="203" t="s">
        <v>318</v>
      </c>
    </row>
    <row r="257" spans="2:44" x14ac:dyDescent="0.35">
      <c r="B257" s="206" t="s">
        <v>198</v>
      </c>
    </row>
    <row r="258" spans="2:44" x14ac:dyDescent="0.35">
      <c r="B258" s="207" t="s">
        <v>319</v>
      </c>
    </row>
    <row r="259" spans="2:44" x14ac:dyDescent="0.35">
      <c r="B259" s="213"/>
    </row>
    <row r="260" spans="2:44" ht="17" x14ac:dyDescent="0.35">
      <c r="B260" s="209" t="s">
        <v>320</v>
      </c>
    </row>
    <row r="261" spans="2:44" ht="26.25" customHeight="1" x14ac:dyDescent="0.35">
      <c r="B261" s="352" t="s">
        <v>321</v>
      </c>
      <c r="C261" s="352"/>
      <c r="D261" s="352"/>
      <c r="E261" s="352"/>
      <c r="F261" s="352"/>
      <c r="G261" s="352"/>
      <c r="H261" s="352"/>
      <c r="I261" s="352"/>
      <c r="J261" s="352"/>
      <c r="K261" s="352"/>
      <c r="L261" s="352"/>
      <c r="M261" s="352"/>
      <c r="N261" s="352"/>
      <c r="O261" s="352"/>
      <c r="P261" s="352"/>
      <c r="Q261" s="352"/>
      <c r="R261" s="352"/>
      <c r="S261" s="352"/>
      <c r="T261" s="352"/>
      <c r="U261" s="352"/>
      <c r="V261" s="352"/>
      <c r="W261" s="352"/>
      <c r="X261" s="352"/>
      <c r="Y261" s="352"/>
      <c r="Z261" s="352"/>
      <c r="AA261" s="352"/>
      <c r="AB261" s="352"/>
      <c r="AC261" s="352"/>
      <c r="AD261" s="352"/>
      <c r="AE261" s="352"/>
      <c r="AF261" s="352"/>
      <c r="AG261" s="352"/>
      <c r="AH261" s="352"/>
      <c r="AI261" s="352"/>
      <c r="AJ261" s="352"/>
      <c r="AK261" s="352"/>
      <c r="AL261" s="352"/>
      <c r="AM261" s="352"/>
      <c r="AN261" s="352"/>
      <c r="AO261" s="352"/>
      <c r="AP261" s="352"/>
      <c r="AQ261" s="352"/>
      <c r="AR261" s="352"/>
    </row>
    <row r="262" spans="2:44" ht="7.5" customHeight="1" x14ac:dyDescent="0.35">
      <c r="B262" s="204"/>
    </row>
    <row r="263" spans="2:44" x14ac:dyDescent="0.35">
      <c r="B263" s="203" t="s">
        <v>322</v>
      </c>
    </row>
    <row r="264" spans="2:44" ht="11.25" customHeight="1" x14ac:dyDescent="0.35">
      <c r="B264" s="204"/>
    </row>
    <row r="265" spans="2:44" x14ac:dyDescent="0.35">
      <c r="B265" s="225" t="s">
        <v>323</v>
      </c>
      <c r="C265" s="227"/>
      <c r="D265" s="227"/>
      <c r="E265" s="227"/>
      <c r="F265" s="227"/>
      <c r="G265" s="227"/>
      <c r="H265" s="227"/>
      <c r="I265" s="227"/>
      <c r="J265" s="227"/>
      <c r="K265" s="227"/>
      <c r="L265" s="227"/>
      <c r="M265" s="227"/>
      <c r="N265" s="227"/>
      <c r="O265" s="227"/>
      <c r="P265" s="227"/>
      <c r="Q265" s="227"/>
      <c r="R265" s="227"/>
      <c r="S265" s="227"/>
      <c r="T265" s="227"/>
      <c r="U265" s="227"/>
      <c r="V265" s="227"/>
      <c r="W265" s="227"/>
      <c r="X265" s="227"/>
      <c r="Y265" s="227"/>
      <c r="Z265" s="227"/>
      <c r="AA265" s="227"/>
      <c r="AB265" s="227"/>
      <c r="AC265" s="227"/>
      <c r="AD265" s="227"/>
      <c r="AE265" s="227"/>
      <c r="AF265" s="227"/>
      <c r="AG265" s="227"/>
      <c r="AH265" s="227"/>
      <c r="AI265" s="227"/>
      <c r="AJ265" s="227"/>
      <c r="AK265" s="227"/>
      <c r="AL265" s="227"/>
      <c r="AM265" s="227"/>
      <c r="AN265" s="227"/>
      <c r="AO265" s="227"/>
      <c r="AP265" s="227"/>
    </row>
    <row r="266" spans="2:44" ht="7.5" customHeight="1" x14ac:dyDescent="0.35">
      <c r="B266" s="204"/>
    </row>
    <row r="267" spans="2:44" x14ac:dyDescent="0.35">
      <c r="B267" s="203" t="s">
        <v>324</v>
      </c>
    </row>
    <row r="268" spans="2:44" x14ac:dyDescent="0.35">
      <c r="B268" s="206" t="s">
        <v>198</v>
      </c>
    </row>
    <row r="269" spans="2:44" ht="27" customHeight="1" x14ac:dyDescent="0.35">
      <c r="B269" s="351" t="s">
        <v>325</v>
      </c>
      <c r="C269" s="351"/>
      <c r="D269" s="351"/>
      <c r="E269" s="351"/>
      <c r="F269" s="351"/>
      <c r="G269" s="351"/>
      <c r="H269" s="351"/>
      <c r="I269" s="351"/>
      <c r="J269" s="351"/>
      <c r="K269" s="351"/>
      <c r="L269" s="351"/>
      <c r="M269" s="351"/>
      <c r="N269" s="351"/>
      <c r="O269" s="351"/>
      <c r="P269" s="351"/>
      <c r="Q269" s="351"/>
      <c r="R269" s="351"/>
      <c r="S269" s="351"/>
      <c r="T269" s="351"/>
      <c r="U269" s="351"/>
      <c r="V269" s="351"/>
      <c r="W269" s="351"/>
      <c r="X269" s="351"/>
      <c r="Y269" s="351"/>
      <c r="Z269" s="351"/>
      <c r="AA269" s="351"/>
      <c r="AB269" s="351"/>
      <c r="AC269" s="351"/>
      <c r="AD269" s="351"/>
      <c r="AE269" s="351"/>
      <c r="AF269" s="351"/>
      <c r="AG269" s="351"/>
      <c r="AH269" s="351"/>
      <c r="AI269" s="351"/>
      <c r="AJ269" s="351"/>
      <c r="AK269" s="351"/>
      <c r="AL269" s="351"/>
      <c r="AM269" s="351"/>
      <c r="AN269" s="351"/>
      <c r="AO269" s="351"/>
      <c r="AP269" s="351"/>
      <c r="AQ269" s="351"/>
      <c r="AR269" s="351"/>
    </row>
    <row r="270" spans="2:44" ht="15" customHeight="1" x14ac:dyDescent="0.35">
      <c r="B270" s="217"/>
    </row>
    <row r="271" spans="2:44" ht="17" x14ac:dyDescent="0.35">
      <c r="B271" s="353" t="s">
        <v>326</v>
      </c>
      <c r="C271" s="353"/>
      <c r="D271" s="353"/>
      <c r="E271" s="353"/>
      <c r="F271" s="353"/>
      <c r="G271" s="353"/>
      <c r="H271" s="353"/>
      <c r="I271" s="353"/>
      <c r="J271" s="353"/>
      <c r="K271" s="353"/>
      <c r="L271" s="353"/>
      <c r="M271" s="353"/>
      <c r="N271" s="353"/>
      <c r="O271" s="353"/>
      <c r="P271" s="353"/>
      <c r="Q271" s="353"/>
      <c r="R271" s="353"/>
      <c r="S271" s="353"/>
      <c r="T271" s="353"/>
      <c r="U271" s="353"/>
      <c r="V271" s="353"/>
      <c r="W271" s="353"/>
      <c r="X271" s="353"/>
      <c r="Y271" s="353"/>
      <c r="Z271" s="353"/>
      <c r="AA271" s="353"/>
      <c r="AB271" s="353"/>
      <c r="AC271" s="353"/>
      <c r="AD271" s="353"/>
      <c r="AE271" s="353"/>
      <c r="AF271" s="353"/>
      <c r="AG271" s="353"/>
      <c r="AH271" s="353"/>
      <c r="AI271" s="353"/>
      <c r="AJ271" s="353"/>
      <c r="AK271" s="353"/>
      <c r="AL271" s="353"/>
      <c r="AM271" s="353"/>
      <c r="AN271" s="353"/>
      <c r="AO271" s="353"/>
      <c r="AP271" s="353"/>
      <c r="AQ271" s="353"/>
      <c r="AR271" s="353"/>
    </row>
    <row r="272" spans="2:44" ht="11.25" customHeight="1" x14ac:dyDescent="0.35">
      <c r="B272" s="204"/>
    </row>
    <row r="273" spans="2:44" x14ac:dyDescent="0.35">
      <c r="B273" s="225" t="s">
        <v>327</v>
      </c>
      <c r="C273" s="227"/>
      <c r="D273" s="227"/>
      <c r="E273" s="227"/>
      <c r="F273" s="227"/>
      <c r="G273" s="227"/>
      <c r="H273" s="227"/>
      <c r="I273" s="227"/>
      <c r="J273" s="227"/>
      <c r="K273" s="227"/>
      <c r="L273" s="227"/>
    </row>
    <row r="274" spans="2:44" ht="7.5" customHeight="1" x14ac:dyDescent="0.35">
      <c r="B274" s="204"/>
    </row>
    <row r="275" spans="2:44" ht="29.25" customHeight="1" x14ac:dyDescent="0.35">
      <c r="B275" s="352" t="s">
        <v>328</v>
      </c>
      <c r="C275" s="352"/>
      <c r="D275" s="352"/>
      <c r="E275" s="352"/>
      <c r="F275" s="352"/>
      <c r="G275" s="352"/>
      <c r="H275" s="352"/>
      <c r="I275" s="352"/>
      <c r="J275" s="352"/>
      <c r="K275" s="352"/>
      <c r="L275" s="352"/>
      <c r="M275" s="352"/>
      <c r="N275" s="352"/>
      <c r="O275" s="352"/>
      <c r="P275" s="352"/>
      <c r="Q275" s="352"/>
      <c r="R275" s="352"/>
      <c r="S275" s="352"/>
      <c r="T275" s="352"/>
      <c r="U275" s="352"/>
      <c r="V275" s="352"/>
      <c r="W275" s="352"/>
      <c r="X275" s="352"/>
      <c r="Y275" s="352"/>
      <c r="Z275" s="352"/>
      <c r="AA275" s="352"/>
      <c r="AB275" s="352"/>
      <c r="AC275" s="352"/>
      <c r="AD275" s="352"/>
      <c r="AE275" s="352"/>
      <c r="AF275" s="352"/>
      <c r="AG275" s="352"/>
      <c r="AH275" s="352"/>
      <c r="AI275" s="352"/>
      <c r="AJ275" s="352"/>
      <c r="AK275" s="352"/>
      <c r="AL275" s="352"/>
      <c r="AM275" s="352"/>
      <c r="AN275" s="352"/>
      <c r="AO275" s="352"/>
      <c r="AP275" s="352"/>
      <c r="AQ275" s="352"/>
      <c r="AR275" s="352"/>
    </row>
    <row r="276" spans="2:44" x14ac:dyDescent="0.35">
      <c r="B276" s="206" t="s">
        <v>198</v>
      </c>
    </row>
    <row r="277" spans="2:44" x14ac:dyDescent="0.35">
      <c r="B277" s="207" t="s">
        <v>329</v>
      </c>
    </row>
    <row r="278" spans="2:44" ht="18.75" customHeight="1" x14ac:dyDescent="0.35"/>
    <row r="279" spans="2:44" ht="26" x14ac:dyDescent="0.35">
      <c r="B279" s="208" t="s">
        <v>330</v>
      </c>
    </row>
    <row r="280" spans="2:44" x14ac:dyDescent="0.35">
      <c r="B280" s="203" t="s">
        <v>331</v>
      </c>
    </row>
    <row r="281" spans="2:44" ht="11.25" customHeight="1" x14ac:dyDescent="0.35">
      <c r="B281" s="204"/>
    </row>
    <row r="282" spans="2:44" x14ac:dyDescent="0.35">
      <c r="B282" s="225" t="s">
        <v>332</v>
      </c>
      <c r="C282" s="227"/>
      <c r="D282" s="227"/>
      <c r="E282" s="227"/>
      <c r="F282" s="227"/>
      <c r="G282" s="227"/>
    </row>
    <row r="283" spans="2:44" ht="7.5" customHeight="1" x14ac:dyDescent="0.35">
      <c r="B283" s="204"/>
    </row>
    <row r="284" spans="2:44" ht="24.75" customHeight="1" x14ac:dyDescent="0.35">
      <c r="B284" s="352" t="s">
        <v>333</v>
      </c>
      <c r="C284" s="352"/>
      <c r="D284" s="352"/>
      <c r="E284" s="352"/>
      <c r="F284" s="352"/>
      <c r="G284" s="352"/>
      <c r="H284" s="352"/>
      <c r="I284" s="352"/>
      <c r="J284" s="352"/>
      <c r="K284" s="352"/>
      <c r="L284" s="352"/>
      <c r="M284" s="352"/>
      <c r="N284" s="352"/>
      <c r="O284" s="352"/>
      <c r="P284" s="352"/>
      <c r="Q284" s="352"/>
      <c r="R284" s="352"/>
      <c r="S284" s="352"/>
      <c r="T284" s="352"/>
      <c r="U284" s="352"/>
      <c r="V284" s="352"/>
      <c r="W284" s="352"/>
      <c r="X284" s="352"/>
      <c r="Y284" s="352"/>
      <c r="Z284" s="352"/>
      <c r="AA284" s="352"/>
      <c r="AB284" s="352"/>
      <c r="AC284" s="352"/>
      <c r="AD284" s="352"/>
      <c r="AE284" s="352"/>
      <c r="AF284" s="352"/>
      <c r="AG284" s="352"/>
      <c r="AH284" s="352"/>
      <c r="AI284" s="352"/>
      <c r="AJ284" s="352"/>
      <c r="AK284" s="352"/>
      <c r="AL284" s="352"/>
      <c r="AM284" s="352"/>
      <c r="AN284" s="352"/>
      <c r="AO284" s="352"/>
      <c r="AP284" s="352"/>
      <c r="AQ284" s="352"/>
      <c r="AR284" s="352"/>
    </row>
    <row r="285" spans="2:44" ht="11.25" customHeight="1" x14ac:dyDescent="0.35">
      <c r="B285" s="204"/>
    </row>
    <row r="286" spans="2:44" x14ac:dyDescent="0.35">
      <c r="B286" s="225" t="s">
        <v>283</v>
      </c>
      <c r="C286" s="227"/>
      <c r="D286" s="227"/>
      <c r="E286" s="227"/>
      <c r="F286" s="227"/>
      <c r="G286" s="227"/>
      <c r="H286" s="227"/>
      <c r="I286" s="227"/>
      <c r="J286" s="227"/>
      <c r="K286" s="227"/>
      <c r="L286" s="227"/>
      <c r="M286" s="227"/>
      <c r="N286" s="227"/>
      <c r="O286" s="227"/>
    </row>
    <row r="287" spans="2:44" ht="7.5" customHeight="1" x14ac:dyDescent="0.35">
      <c r="B287" s="204"/>
    </row>
    <row r="288" spans="2:44" ht="39" customHeight="1" x14ac:dyDescent="0.35">
      <c r="B288" s="352" t="s">
        <v>334</v>
      </c>
      <c r="C288" s="352"/>
      <c r="D288" s="352"/>
      <c r="E288" s="352"/>
      <c r="F288" s="352"/>
      <c r="G288" s="352"/>
      <c r="H288" s="352"/>
      <c r="I288" s="352"/>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c r="AF288" s="352"/>
      <c r="AG288" s="352"/>
      <c r="AH288" s="352"/>
      <c r="AI288" s="352"/>
      <c r="AJ288" s="352"/>
      <c r="AK288" s="352"/>
      <c r="AL288" s="352"/>
      <c r="AM288" s="352"/>
      <c r="AN288" s="352"/>
      <c r="AO288" s="352"/>
      <c r="AP288" s="352"/>
      <c r="AQ288" s="352"/>
      <c r="AR288" s="352"/>
    </row>
    <row r="289" spans="2:44" ht="7.5" customHeight="1" x14ac:dyDescent="0.35">
      <c r="B289" s="204"/>
    </row>
    <row r="290" spans="2:44" ht="28.5" customHeight="1" x14ac:dyDescent="0.35">
      <c r="B290" s="352" t="s">
        <v>335</v>
      </c>
      <c r="C290" s="352"/>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52"/>
      <c r="AC290" s="352"/>
      <c r="AD290" s="352"/>
      <c r="AE290" s="352"/>
      <c r="AF290" s="352"/>
      <c r="AG290" s="352"/>
      <c r="AH290" s="352"/>
      <c r="AI290" s="352"/>
      <c r="AJ290" s="352"/>
      <c r="AK290" s="352"/>
      <c r="AL290" s="352"/>
      <c r="AM290" s="352"/>
      <c r="AN290" s="352"/>
      <c r="AO290" s="352"/>
      <c r="AP290" s="352"/>
      <c r="AQ290" s="352"/>
      <c r="AR290" s="352"/>
    </row>
    <row r="291" spans="2:44" x14ac:dyDescent="0.35">
      <c r="B291" s="206" t="s">
        <v>198</v>
      </c>
    </row>
    <row r="292" spans="2:44" x14ac:dyDescent="0.35">
      <c r="B292" s="207" t="s">
        <v>336</v>
      </c>
    </row>
    <row r="293" spans="2:44" x14ac:dyDescent="0.35">
      <c r="B293" s="215" t="s">
        <v>287</v>
      </c>
    </row>
    <row r="294" spans="2:44" x14ac:dyDescent="0.35">
      <c r="B294" s="215" t="s">
        <v>337</v>
      </c>
    </row>
    <row r="295" spans="2:44" x14ac:dyDescent="0.35">
      <c r="B295" s="215" t="s">
        <v>289</v>
      </c>
    </row>
    <row r="296" spans="2:44" x14ac:dyDescent="0.35">
      <c r="B296" s="216" t="s">
        <v>290</v>
      </c>
    </row>
    <row r="297" spans="2:44" x14ac:dyDescent="0.35">
      <c r="B297" s="216" t="s">
        <v>291</v>
      </c>
    </row>
    <row r="298" spans="2:44" x14ac:dyDescent="0.35">
      <c r="B298" s="207" t="s">
        <v>296</v>
      </c>
    </row>
    <row r="299" spans="2:44" ht="11.25" customHeight="1" x14ac:dyDescent="0.35">
      <c r="B299" s="204"/>
    </row>
    <row r="300" spans="2:44" x14ac:dyDescent="0.35">
      <c r="B300" s="225" t="s">
        <v>293</v>
      </c>
      <c r="C300" s="227"/>
      <c r="D300" s="227"/>
      <c r="E300" s="227"/>
      <c r="F300" s="227"/>
      <c r="G300" s="227"/>
      <c r="H300" s="227"/>
      <c r="I300" s="227"/>
      <c r="J300" s="227"/>
      <c r="K300" s="227"/>
      <c r="L300" s="227"/>
      <c r="M300" s="227"/>
      <c r="N300" s="227"/>
      <c r="O300" s="227"/>
      <c r="P300" s="227"/>
      <c r="Q300" s="227"/>
      <c r="R300" s="227"/>
      <c r="S300" s="227"/>
      <c r="T300" s="227"/>
      <c r="U300" s="227"/>
      <c r="V300" s="227"/>
    </row>
    <row r="301" spans="2:44" ht="7.5" customHeight="1" x14ac:dyDescent="0.35">
      <c r="B301" s="204"/>
    </row>
    <row r="302" spans="2:44" ht="30" customHeight="1" x14ac:dyDescent="0.35">
      <c r="B302" s="352" t="s">
        <v>338</v>
      </c>
      <c r="C302" s="352"/>
      <c r="D302" s="352"/>
      <c r="E302" s="352"/>
      <c r="F302" s="352"/>
      <c r="G302" s="352"/>
      <c r="H302" s="352"/>
      <c r="I302" s="352"/>
      <c r="J302" s="352"/>
      <c r="K302" s="352"/>
      <c r="L302" s="352"/>
      <c r="M302" s="352"/>
      <c r="N302" s="352"/>
      <c r="O302" s="352"/>
      <c r="P302" s="352"/>
      <c r="Q302" s="352"/>
      <c r="R302" s="352"/>
      <c r="S302" s="352"/>
      <c r="T302" s="352"/>
      <c r="U302" s="352"/>
      <c r="V302" s="352"/>
      <c r="W302" s="352"/>
      <c r="X302" s="352"/>
      <c r="Y302" s="352"/>
      <c r="Z302" s="352"/>
      <c r="AA302" s="352"/>
      <c r="AB302" s="352"/>
      <c r="AC302" s="352"/>
      <c r="AD302" s="352"/>
      <c r="AE302" s="352"/>
      <c r="AF302" s="352"/>
      <c r="AG302" s="352"/>
      <c r="AH302" s="352"/>
      <c r="AI302" s="352"/>
      <c r="AJ302" s="352"/>
      <c r="AK302" s="352"/>
      <c r="AL302" s="352"/>
      <c r="AM302" s="352"/>
      <c r="AN302" s="352"/>
      <c r="AO302" s="352"/>
      <c r="AP302" s="352"/>
      <c r="AQ302" s="352"/>
      <c r="AR302" s="352"/>
    </row>
    <row r="303" spans="2:44" x14ac:dyDescent="0.35">
      <c r="B303" s="206" t="s">
        <v>198</v>
      </c>
    </row>
    <row r="304" spans="2:44" ht="25.5" customHeight="1" x14ac:dyDescent="0.35">
      <c r="B304" s="351" t="s">
        <v>295</v>
      </c>
      <c r="C304" s="351"/>
      <c r="D304" s="351"/>
      <c r="E304" s="351"/>
      <c r="F304" s="351"/>
      <c r="G304" s="351"/>
      <c r="H304" s="351"/>
      <c r="I304" s="351"/>
      <c r="J304" s="351"/>
      <c r="K304" s="351"/>
      <c r="L304" s="351"/>
      <c r="M304" s="351"/>
      <c r="N304" s="351"/>
      <c r="O304" s="351"/>
      <c r="P304" s="351"/>
      <c r="Q304" s="351"/>
      <c r="R304" s="351"/>
      <c r="S304" s="351"/>
      <c r="T304" s="351"/>
      <c r="U304" s="351"/>
      <c r="V304" s="351"/>
      <c r="W304" s="351"/>
      <c r="X304" s="351"/>
      <c r="Y304" s="351"/>
      <c r="Z304" s="351"/>
      <c r="AA304" s="351"/>
      <c r="AB304" s="351"/>
      <c r="AC304" s="351"/>
      <c r="AD304" s="351"/>
      <c r="AE304" s="351"/>
      <c r="AF304" s="351"/>
      <c r="AG304" s="351"/>
      <c r="AH304" s="351"/>
      <c r="AI304" s="351"/>
      <c r="AJ304" s="351"/>
      <c r="AK304" s="351"/>
      <c r="AL304" s="351"/>
      <c r="AM304" s="351"/>
      <c r="AN304" s="351"/>
      <c r="AO304" s="351"/>
      <c r="AP304" s="351"/>
      <c r="AQ304" s="351"/>
      <c r="AR304" s="351"/>
    </row>
    <row r="305" spans="2:44" x14ac:dyDescent="0.35">
      <c r="B305" s="207" t="s">
        <v>296</v>
      </c>
    </row>
    <row r="306" spans="2:44" ht="18.75" customHeight="1" x14ac:dyDescent="0.35">
      <c r="B306" s="203"/>
    </row>
    <row r="307" spans="2:44" ht="26" x14ac:dyDescent="0.35">
      <c r="B307" s="208" t="s">
        <v>301</v>
      </c>
    </row>
    <row r="308" spans="2:44" ht="26.25" customHeight="1" x14ac:dyDescent="0.35">
      <c r="B308" s="352" t="s">
        <v>302</v>
      </c>
      <c r="C308" s="352"/>
      <c r="D308" s="352"/>
      <c r="E308" s="352"/>
      <c r="F308" s="352"/>
      <c r="G308" s="352"/>
      <c r="H308" s="352"/>
      <c r="I308" s="352"/>
      <c r="J308" s="352"/>
      <c r="K308" s="352"/>
      <c r="L308" s="352"/>
      <c r="M308" s="352"/>
      <c r="N308" s="352"/>
      <c r="O308" s="352"/>
      <c r="P308" s="352"/>
      <c r="Q308" s="352"/>
      <c r="R308" s="352"/>
      <c r="S308" s="352"/>
      <c r="T308" s="352"/>
      <c r="U308" s="352"/>
      <c r="V308" s="352"/>
      <c r="W308" s="352"/>
      <c r="X308" s="352"/>
      <c r="Y308" s="352"/>
      <c r="Z308" s="352"/>
      <c r="AA308" s="352"/>
      <c r="AB308" s="352"/>
      <c r="AC308" s="352"/>
      <c r="AD308" s="352"/>
      <c r="AE308" s="352"/>
      <c r="AF308" s="352"/>
      <c r="AG308" s="352"/>
      <c r="AH308" s="352"/>
      <c r="AI308" s="352"/>
      <c r="AJ308" s="352"/>
      <c r="AK308" s="352"/>
      <c r="AL308" s="352"/>
      <c r="AM308" s="352"/>
      <c r="AN308" s="352"/>
      <c r="AO308" s="352"/>
      <c r="AP308" s="352"/>
      <c r="AQ308" s="352"/>
      <c r="AR308" s="352"/>
    </row>
    <row r="309" spans="2:44" ht="7.5" customHeight="1" x14ac:dyDescent="0.35">
      <c r="B309" s="204"/>
    </row>
    <row r="310" spans="2:44" ht="27" customHeight="1" x14ac:dyDescent="0.35">
      <c r="B310" s="352" t="s">
        <v>303</v>
      </c>
      <c r="C310" s="352"/>
      <c r="D310" s="352"/>
      <c r="E310" s="352"/>
      <c r="F310" s="352"/>
      <c r="G310" s="352"/>
      <c r="H310" s="352"/>
      <c r="I310" s="352"/>
      <c r="J310" s="352"/>
      <c r="K310" s="352"/>
      <c r="L310" s="352"/>
      <c r="M310" s="352"/>
      <c r="N310" s="352"/>
      <c r="O310" s="352"/>
      <c r="P310" s="352"/>
      <c r="Q310" s="352"/>
      <c r="R310" s="352"/>
      <c r="S310" s="352"/>
      <c r="T310" s="352"/>
      <c r="U310" s="352"/>
      <c r="V310" s="352"/>
      <c r="W310" s="352"/>
      <c r="X310" s="352"/>
      <c r="Y310" s="352"/>
      <c r="Z310" s="352"/>
      <c r="AA310" s="352"/>
      <c r="AB310" s="352"/>
      <c r="AC310" s="352"/>
      <c r="AD310" s="352"/>
      <c r="AE310" s="352"/>
      <c r="AF310" s="352"/>
      <c r="AG310" s="352"/>
      <c r="AH310" s="352"/>
      <c r="AI310" s="352"/>
      <c r="AJ310" s="352"/>
      <c r="AK310" s="352"/>
      <c r="AL310" s="352"/>
      <c r="AM310" s="352"/>
      <c r="AN310" s="352"/>
      <c r="AO310" s="352"/>
      <c r="AP310" s="352"/>
      <c r="AQ310" s="352"/>
      <c r="AR310" s="352"/>
    </row>
    <row r="311" spans="2:44" x14ac:dyDescent="0.35">
      <c r="B311" s="206" t="s">
        <v>198</v>
      </c>
    </row>
    <row r="312" spans="2:44" x14ac:dyDescent="0.35">
      <c r="B312" s="207" t="s">
        <v>304</v>
      </c>
    </row>
    <row r="313" spans="2:44" ht="18.75" customHeight="1" x14ac:dyDescent="0.35"/>
    <row r="314" spans="2:44" ht="26" x14ac:dyDescent="0.35">
      <c r="B314" s="208" t="s">
        <v>339</v>
      </c>
    </row>
    <row r="315" spans="2:44" ht="26.25" customHeight="1" x14ac:dyDescent="0.35">
      <c r="B315" s="352" t="s">
        <v>340</v>
      </c>
      <c r="C315" s="352"/>
      <c r="D315" s="352"/>
      <c r="E315" s="352"/>
      <c r="F315" s="352"/>
      <c r="G315" s="352"/>
      <c r="H315" s="352"/>
      <c r="I315" s="352"/>
      <c r="J315" s="352"/>
      <c r="K315" s="352"/>
      <c r="L315" s="352"/>
      <c r="M315" s="352"/>
      <c r="N315" s="352"/>
      <c r="O315" s="352"/>
      <c r="P315" s="352"/>
      <c r="Q315" s="352"/>
      <c r="R315" s="352"/>
      <c r="S315" s="352"/>
      <c r="T315" s="352"/>
      <c r="U315" s="352"/>
      <c r="V315" s="352"/>
      <c r="W315" s="352"/>
      <c r="X315" s="352"/>
      <c r="Y315" s="352"/>
      <c r="Z315" s="352"/>
      <c r="AA315" s="352"/>
      <c r="AB315" s="352"/>
      <c r="AC315" s="352"/>
      <c r="AD315" s="352"/>
      <c r="AE315" s="352"/>
      <c r="AF315" s="352"/>
      <c r="AG315" s="352"/>
      <c r="AH315" s="352"/>
      <c r="AI315" s="352"/>
      <c r="AJ315" s="352"/>
      <c r="AK315" s="352"/>
      <c r="AL315" s="352"/>
      <c r="AM315" s="352"/>
      <c r="AN315" s="352"/>
      <c r="AO315" s="352"/>
      <c r="AP315" s="352"/>
      <c r="AQ315" s="352"/>
      <c r="AR315" s="352"/>
    </row>
    <row r="316" spans="2:44" ht="7.5" customHeight="1" x14ac:dyDescent="0.35">
      <c r="B316" s="204"/>
    </row>
    <row r="317" spans="2:44" ht="25.5" customHeight="1" x14ac:dyDescent="0.35">
      <c r="B317" s="352" t="s">
        <v>341</v>
      </c>
      <c r="C317" s="352"/>
      <c r="D317" s="352"/>
      <c r="E317" s="352"/>
      <c r="F317" s="352"/>
      <c r="G317" s="352"/>
      <c r="H317" s="352"/>
      <c r="I317" s="352"/>
      <c r="J317" s="352"/>
      <c r="K317" s="352"/>
      <c r="L317" s="352"/>
      <c r="M317" s="352"/>
      <c r="N317" s="352"/>
      <c r="O317" s="352"/>
      <c r="P317" s="352"/>
      <c r="Q317" s="352"/>
      <c r="R317" s="352"/>
      <c r="S317" s="352"/>
      <c r="T317" s="352"/>
      <c r="U317" s="352"/>
      <c r="V317" s="352"/>
      <c r="W317" s="352"/>
      <c r="X317" s="352"/>
      <c r="Y317" s="352"/>
      <c r="Z317" s="352"/>
      <c r="AA317" s="352"/>
      <c r="AB317" s="352"/>
      <c r="AC317" s="352"/>
      <c r="AD317" s="352"/>
      <c r="AE317" s="352"/>
      <c r="AF317" s="352"/>
      <c r="AG317" s="352"/>
      <c r="AH317" s="352"/>
      <c r="AI317" s="352"/>
      <c r="AJ317" s="352"/>
      <c r="AK317" s="352"/>
      <c r="AL317" s="352"/>
      <c r="AM317" s="352"/>
      <c r="AN317" s="352"/>
      <c r="AO317" s="352"/>
      <c r="AP317" s="352"/>
      <c r="AQ317" s="352"/>
      <c r="AR317" s="352"/>
    </row>
    <row r="318" spans="2:44" ht="7.5" customHeight="1" x14ac:dyDescent="0.35">
      <c r="B318" s="204"/>
    </row>
    <row r="319" spans="2:44" ht="26.25" customHeight="1" x14ac:dyDescent="0.35">
      <c r="B319" s="352" t="s">
        <v>342</v>
      </c>
      <c r="C319" s="352"/>
      <c r="D319" s="352"/>
      <c r="E319" s="352"/>
      <c r="F319" s="352"/>
      <c r="G319" s="352"/>
      <c r="H319" s="352"/>
      <c r="I319" s="352"/>
      <c r="J319" s="352"/>
      <c r="K319" s="352"/>
      <c r="L319" s="352"/>
      <c r="M319" s="352"/>
      <c r="N319" s="352"/>
      <c r="O319" s="352"/>
      <c r="P319" s="352"/>
      <c r="Q319" s="352"/>
      <c r="R319" s="352"/>
      <c r="S319" s="352"/>
      <c r="T319" s="352"/>
      <c r="U319" s="352"/>
      <c r="V319" s="352"/>
      <c r="W319" s="352"/>
      <c r="X319" s="352"/>
      <c r="Y319" s="352"/>
      <c r="Z319" s="352"/>
      <c r="AA319" s="352"/>
      <c r="AB319" s="352"/>
      <c r="AC319" s="352"/>
      <c r="AD319" s="352"/>
      <c r="AE319" s="352"/>
      <c r="AF319" s="352"/>
      <c r="AG319" s="352"/>
      <c r="AH319" s="352"/>
      <c r="AI319" s="352"/>
      <c r="AJ319" s="352"/>
      <c r="AK319" s="352"/>
      <c r="AL319" s="352"/>
      <c r="AM319" s="352"/>
      <c r="AN319" s="352"/>
      <c r="AO319" s="352"/>
      <c r="AP319" s="352"/>
      <c r="AQ319" s="352"/>
      <c r="AR319" s="352"/>
    </row>
    <row r="320" spans="2:44" ht="7.5" customHeight="1" x14ac:dyDescent="0.35">
      <c r="B320" s="204"/>
    </row>
    <row r="321" spans="2:44" ht="25.5" customHeight="1" x14ac:dyDescent="0.35">
      <c r="B321" s="352" t="s">
        <v>343</v>
      </c>
      <c r="C321" s="352"/>
      <c r="D321" s="352"/>
      <c r="E321" s="352"/>
      <c r="F321" s="352"/>
      <c r="G321" s="352"/>
      <c r="H321" s="352"/>
      <c r="I321" s="352"/>
      <c r="J321" s="352"/>
      <c r="K321" s="352"/>
      <c r="L321" s="352"/>
      <c r="M321" s="352"/>
      <c r="N321" s="352"/>
      <c r="O321" s="352"/>
      <c r="P321" s="352"/>
      <c r="Q321" s="352"/>
      <c r="R321" s="352"/>
      <c r="S321" s="352"/>
      <c r="T321" s="352"/>
      <c r="U321" s="352"/>
      <c r="V321" s="352"/>
      <c r="W321" s="352"/>
      <c r="X321" s="352"/>
      <c r="Y321" s="352"/>
      <c r="Z321" s="352"/>
      <c r="AA321" s="352"/>
      <c r="AB321" s="352"/>
      <c r="AC321" s="352"/>
      <c r="AD321" s="352"/>
      <c r="AE321" s="352"/>
      <c r="AF321" s="352"/>
      <c r="AG321" s="352"/>
      <c r="AH321" s="352"/>
      <c r="AI321" s="352"/>
      <c r="AJ321" s="352"/>
      <c r="AK321" s="352"/>
      <c r="AL321" s="352"/>
      <c r="AM321" s="352"/>
      <c r="AN321" s="352"/>
      <c r="AO321" s="352"/>
      <c r="AP321" s="352"/>
      <c r="AQ321" s="352"/>
      <c r="AR321" s="352"/>
    </row>
    <row r="322" spans="2:44" ht="11.25" customHeight="1" x14ac:dyDescent="0.35">
      <c r="B322" s="204"/>
    </row>
    <row r="323" spans="2:44" x14ac:dyDescent="0.35">
      <c r="B323" s="225" t="s">
        <v>344</v>
      </c>
      <c r="C323" s="227"/>
      <c r="D323" s="227"/>
      <c r="E323" s="227"/>
      <c r="F323" s="227"/>
      <c r="G323" s="227"/>
      <c r="H323" s="227"/>
      <c r="I323" s="227"/>
      <c r="J323" s="227"/>
      <c r="K323" s="227"/>
      <c r="L323" s="227"/>
      <c r="M323" s="227"/>
      <c r="N323" s="227"/>
      <c r="O323" s="227"/>
      <c r="P323" s="227"/>
      <c r="Q323" s="227"/>
      <c r="R323" s="227"/>
      <c r="S323" s="227"/>
      <c r="T323" s="227"/>
      <c r="U323" s="227"/>
      <c r="V323" s="227"/>
    </row>
    <row r="324" spans="2:44" ht="7.5" customHeight="1" x14ac:dyDescent="0.35">
      <c r="B324" s="204"/>
    </row>
    <row r="325" spans="2:44" x14ac:dyDescent="0.35">
      <c r="B325" s="203" t="s">
        <v>345</v>
      </c>
    </row>
    <row r="326" spans="2:44" x14ac:dyDescent="0.35">
      <c r="B326" s="206" t="s">
        <v>198</v>
      </c>
    </row>
    <row r="327" spans="2:44" x14ac:dyDescent="0.35">
      <c r="B327" s="207" t="s">
        <v>211</v>
      </c>
    </row>
    <row r="328" spans="2:44" ht="11.25" customHeight="1" x14ac:dyDescent="0.35">
      <c r="B328" s="204"/>
    </row>
    <row r="329" spans="2:44" x14ac:dyDescent="0.35">
      <c r="B329" s="225" t="s">
        <v>346</v>
      </c>
      <c r="C329" s="227"/>
      <c r="D329" s="227"/>
    </row>
    <row r="330" spans="2:44" ht="7.5" customHeight="1" x14ac:dyDescent="0.35">
      <c r="B330" s="204"/>
    </row>
    <row r="331" spans="2:44" x14ac:dyDescent="0.35">
      <c r="B331" s="203" t="s">
        <v>216</v>
      </c>
    </row>
    <row r="332" spans="2:44" x14ac:dyDescent="0.35">
      <c r="B332" s="206" t="s">
        <v>198</v>
      </c>
    </row>
    <row r="333" spans="2:44" x14ac:dyDescent="0.35">
      <c r="B333" s="207" t="s">
        <v>214</v>
      </c>
    </row>
    <row r="334" spans="2:44" ht="11.25" customHeight="1" x14ac:dyDescent="0.35">
      <c r="B334" s="204"/>
    </row>
    <row r="335" spans="2:44" x14ac:dyDescent="0.35">
      <c r="B335" s="225" t="s">
        <v>316</v>
      </c>
    </row>
    <row r="336" spans="2:44" ht="7.5" customHeight="1" x14ac:dyDescent="0.35">
      <c r="B336" s="204"/>
    </row>
    <row r="337" spans="2:44" x14ac:dyDescent="0.35">
      <c r="B337" s="203" t="s">
        <v>213</v>
      </c>
    </row>
    <row r="338" spans="2:44" x14ac:dyDescent="0.35">
      <c r="B338" s="206" t="s">
        <v>198</v>
      </c>
    </row>
    <row r="339" spans="2:44" x14ac:dyDescent="0.35">
      <c r="B339" s="207" t="s">
        <v>214</v>
      </c>
    </row>
    <row r="340" spans="2:44" ht="11.25" customHeight="1" x14ac:dyDescent="0.35">
      <c r="B340" s="204"/>
    </row>
    <row r="341" spans="2:44" x14ac:dyDescent="0.35">
      <c r="B341" s="225" t="s">
        <v>347</v>
      </c>
      <c r="C341" s="227"/>
      <c r="D341" s="227"/>
      <c r="E341" s="227"/>
      <c r="F341" s="227"/>
      <c r="G341" s="227"/>
    </row>
    <row r="342" spans="2:44" ht="7.5" customHeight="1" x14ac:dyDescent="0.35">
      <c r="B342" s="204"/>
    </row>
    <row r="343" spans="2:44" x14ac:dyDescent="0.35">
      <c r="B343" s="203" t="s">
        <v>318</v>
      </c>
    </row>
    <row r="344" spans="2:44" x14ac:dyDescent="0.35">
      <c r="B344" s="206" t="s">
        <v>198</v>
      </c>
    </row>
    <row r="345" spans="2:44" x14ac:dyDescent="0.35">
      <c r="B345" s="207" t="s">
        <v>319</v>
      </c>
    </row>
    <row r="346" spans="2:44" x14ac:dyDescent="0.35">
      <c r="B346" s="213"/>
    </row>
    <row r="347" spans="2:44" ht="17" x14ac:dyDescent="0.35">
      <c r="B347" s="209" t="s">
        <v>320</v>
      </c>
    </row>
    <row r="348" spans="2:44" ht="25.5" customHeight="1" x14ac:dyDescent="0.35">
      <c r="B348" s="352" t="s">
        <v>348</v>
      </c>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2"/>
      <c r="Z348" s="352"/>
      <c r="AA348" s="352"/>
      <c r="AB348" s="352"/>
      <c r="AC348" s="352"/>
      <c r="AD348" s="352"/>
      <c r="AE348" s="352"/>
      <c r="AF348" s="352"/>
      <c r="AG348" s="352"/>
      <c r="AH348" s="352"/>
      <c r="AI348" s="352"/>
      <c r="AJ348" s="352"/>
      <c r="AK348" s="352"/>
      <c r="AL348" s="352"/>
      <c r="AM348" s="352"/>
      <c r="AN348" s="352"/>
      <c r="AO348" s="352"/>
      <c r="AP348" s="352"/>
      <c r="AQ348" s="352"/>
      <c r="AR348" s="352"/>
    </row>
    <row r="349" spans="2:44" ht="7.5" customHeight="1" x14ac:dyDescent="0.35">
      <c r="B349" s="204"/>
    </row>
    <row r="350" spans="2:44" x14ac:dyDescent="0.35">
      <c r="B350" s="203" t="s">
        <v>322</v>
      </c>
    </row>
    <row r="351" spans="2:44" ht="11.25" customHeight="1" x14ac:dyDescent="0.35">
      <c r="B351" s="204"/>
    </row>
    <row r="352" spans="2:44" x14ac:dyDescent="0.35">
      <c r="B352" s="225" t="s">
        <v>349</v>
      </c>
      <c r="C352" s="227"/>
      <c r="D352" s="227"/>
      <c r="E352" s="227"/>
      <c r="F352" s="227"/>
      <c r="G352" s="227"/>
      <c r="H352" s="227"/>
      <c r="I352" s="227"/>
      <c r="J352" s="227"/>
      <c r="K352" s="227"/>
      <c r="L352" s="227"/>
      <c r="M352" s="227"/>
      <c r="N352" s="227"/>
      <c r="O352" s="227"/>
      <c r="P352" s="227"/>
      <c r="Q352" s="227"/>
      <c r="R352" s="227"/>
      <c r="S352" s="227"/>
      <c r="T352" s="227"/>
      <c r="U352" s="227"/>
      <c r="V352" s="227"/>
      <c r="W352" s="227"/>
      <c r="X352" s="227"/>
      <c r="Y352" s="227"/>
      <c r="Z352" s="227"/>
      <c r="AA352" s="227"/>
      <c r="AB352" s="227"/>
      <c r="AC352" s="227"/>
      <c r="AD352" s="227"/>
      <c r="AE352" s="227"/>
      <c r="AF352" s="227"/>
      <c r="AG352" s="227"/>
      <c r="AH352" s="227"/>
      <c r="AI352" s="227"/>
    </row>
    <row r="353" spans="2:44" ht="7.5" customHeight="1" x14ac:dyDescent="0.35">
      <c r="B353" s="204"/>
    </row>
    <row r="354" spans="2:44" x14ac:dyDescent="0.35">
      <c r="B354" s="203" t="s">
        <v>350</v>
      </c>
    </row>
    <row r="355" spans="2:44" x14ac:dyDescent="0.35">
      <c r="B355" s="206" t="s">
        <v>198</v>
      </c>
    </row>
    <row r="356" spans="2:44" ht="28.5" customHeight="1" x14ac:dyDescent="0.35">
      <c r="B356" s="351" t="s">
        <v>325</v>
      </c>
      <c r="C356" s="351"/>
      <c r="D356" s="351"/>
      <c r="E356" s="351"/>
      <c r="F356" s="351"/>
      <c r="G356" s="351"/>
      <c r="H356" s="351"/>
      <c r="I356" s="351"/>
      <c r="J356" s="351"/>
      <c r="K356" s="351"/>
      <c r="L356" s="351"/>
      <c r="M356" s="351"/>
      <c r="N356" s="351"/>
      <c r="O356" s="351"/>
      <c r="P356" s="351"/>
      <c r="Q356" s="351"/>
      <c r="R356" s="351"/>
      <c r="S356" s="351"/>
      <c r="T356" s="351"/>
      <c r="U356" s="351"/>
      <c r="V356" s="351"/>
      <c r="W356" s="351"/>
      <c r="X356" s="351"/>
      <c r="Y356" s="351"/>
      <c r="Z356" s="351"/>
      <c r="AA356" s="351"/>
      <c r="AB356" s="351"/>
      <c r="AC356" s="351"/>
      <c r="AD356" s="351"/>
      <c r="AE356" s="351"/>
      <c r="AF356" s="351"/>
      <c r="AG356" s="351"/>
      <c r="AH356" s="351"/>
      <c r="AI356" s="351"/>
      <c r="AJ356" s="351"/>
      <c r="AK356" s="351"/>
      <c r="AL356" s="351"/>
      <c r="AM356" s="351"/>
      <c r="AN356" s="351"/>
      <c r="AO356" s="351"/>
      <c r="AP356" s="351"/>
      <c r="AQ356" s="351"/>
      <c r="AR356" s="351"/>
    </row>
    <row r="357" spans="2:44" x14ac:dyDescent="0.35">
      <c r="B357" s="217"/>
    </row>
    <row r="358" spans="2:44" ht="17" x14ac:dyDescent="0.35">
      <c r="B358" s="353" t="s">
        <v>326</v>
      </c>
      <c r="C358" s="353"/>
      <c r="D358" s="353"/>
      <c r="E358" s="353"/>
      <c r="F358" s="353"/>
      <c r="G358" s="353"/>
      <c r="H358" s="353"/>
      <c r="I358" s="353"/>
      <c r="J358" s="353"/>
      <c r="K358" s="353"/>
      <c r="L358" s="353"/>
      <c r="M358" s="353"/>
      <c r="N358" s="353"/>
      <c r="O358" s="353"/>
      <c r="P358" s="353"/>
      <c r="Q358" s="353"/>
      <c r="R358" s="353"/>
      <c r="S358" s="353"/>
      <c r="T358" s="353"/>
      <c r="U358" s="353"/>
      <c r="V358" s="353"/>
      <c r="W358" s="353"/>
      <c r="X358" s="353"/>
      <c r="Y358" s="353"/>
      <c r="Z358" s="353"/>
      <c r="AA358" s="353"/>
      <c r="AB358" s="353"/>
      <c r="AC358" s="353"/>
      <c r="AD358" s="353"/>
      <c r="AE358" s="353"/>
      <c r="AF358" s="353"/>
      <c r="AG358" s="353"/>
      <c r="AH358" s="353"/>
      <c r="AI358" s="353"/>
      <c r="AJ358" s="353"/>
      <c r="AK358" s="353"/>
      <c r="AL358" s="353"/>
      <c r="AM358" s="353"/>
      <c r="AN358" s="353"/>
      <c r="AO358" s="353"/>
      <c r="AP358" s="353"/>
      <c r="AQ358" s="353"/>
      <c r="AR358" s="353"/>
    </row>
    <row r="359" spans="2:44" ht="11.25" customHeight="1" x14ac:dyDescent="0.35">
      <c r="B359" s="204"/>
    </row>
    <row r="360" spans="2:44" x14ac:dyDescent="0.35">
      <c r="B360" s="225" t="s">
        <v>351</v>
      </c>
      <c r="C360" s="227"/>
      <c r="D360" s="227"/>
      <c r="E360" s="227"/>
      <c r="F360" s="227"/>
      <c r="G360" s="227"/>
      <c r="H360" s="227"/>
      <c r="I360" s="227"/>
      <c r="J360" s="227"/>
      <c r="K360" s="227"/>
      <c r="L360" s="227"/>
    </row>
    <row r="361" spans="2:44" ht="7.5" customHeight="1" x14ac:dyDescent="0.35">
      <c r="B361" s="204"/>
    </row>
    <row r="362" spans="2:44" ht="27.75" customHeight="1" x14ac:dyDescent="0.35">
      <c r="B362" s="352" t="s">
        <v>328</v>
      </c>
      <c r="C362" s="352"/>
      <c r="D362" s="352"/>
      <c r="E362" s="352"/>
      <c r="F362" s="352"/>
      <c r="G362" s="352"/>
      <c r="H362" s="352"/>
      <c r="I362" s="352"/>
      <c r="J362" s="352"/>
      <c r="K362" s="352"/>
      <c r="L362" s="352"/>
      <c r="M362" s="352"/>
      <c r="N362" s="352"/>
      <c r="O362" s="352"/>
      <c r="P362" s="352"/>
      <c r="Q362" s="352"/>
      <c r="R362" s="352"/>
      <c r="S362" s="352"/>
      <c r="T362" s="352"/>
      <c r="U362" s="352"/>
      <c r="V362" s="352"/>
      <c r="W362" s="352"/>
      <c r="X362" s="352"/>
      <c r="Y362" s="352"/>
      <c r="Z362" s="352"/>
      <c r="AA362" s="352"/>
      <c r="AB362" s="352"/>
      <c r="AC362" s="352"/>
      <c r="AD362" s="352"/>
      <c r="AE362" s="352"/>
      <c r="AF362" s="352"/>
      <c r="AG362" s="352"/>
      <c r="AH362" s="352"/>
      <c r="AI362" s="352"/>
      <c r="AJ362" s="352"/>
      <c r="AK362" s="352"/>
      <c r="AL362" s="352"/>
      <c r="AM362" s="352"/>
      <c r="AN362" s="352"/>
      <c r="AO362" s="352"/>
      <c r="AP362" s="352"/>
      <c r="AQ362" s="352"/>
      <c r="AR362" s="352"/>
    </row>
    <row r="363" spans="2:44" x14ac:dyDescent="0.35">
      <c r="B363" s="206" t="s">
        <v>198</v>
      </c>
    </row>
    <row r="364" spans="2:44" x14ac:dyDescent="0.35">
      <c r="B364" s="207" t="s">
        <v>352</v>
      </c>
    </row>
    <row r="365" spans="2:44" ht="18.75" customHeight="1" x14ac:dyDescent="0.35">
      <c r="B365" s="33"/>
    </row>
    <row r="366" spans="2:44" ht="26" x14ac:dyDescent="0.35">
      <c r="B366" s="208" t="s">
        <v>353</v>
      </c>
    </row>
    <row r="367" spans="2:44" x14ac:dyDescent="0.35">
      <c r="B367" s="203" t="s">
        <v>354</v>
      </c>
    </row>
    <row r="368" spans="2:44" ht="18.75" customHeight="1" x14ac:dyDescent="0.35">
      <c r="B368" s="204"/>
    </row>
    <row r="369" spans="2:44" ht="26" x14ac:dyDescent="0.35">
      <c r="B369" s="208" t="s">
        <v>301</v>
      </c>
    </row>
    <row r="370" spans="2:44" ht="25.5" customHeight="1" x14ac:dyDescent="0.35">
      <c r="B370" s="352" t="s">
        <v>302</v>
      </c>
      <c r="C370" s="352"/>
      <c r="D370" s="352"/>
      <c r="E370" s="352"/>
      <c r="F370" s="352"/>
      <c r="G370" s="352"/>
      <c r="H370" s="352"/>
      <c r="I370" s="352"/>
      <c r="J370" s="352"/>
      <c r="K370" s="352"/>
      <c r="L370" s="352"/>
      <c r="M370" s="352"/>
      <c r="N370" s="352"/>
      <c r="O370" s="352"/>
      <c r="P370" s="352"/>
      <c r="Q370" s="352"/>
      <c r="R370" s="352"/>
      <c r="S370" s="352"/>
      <c r="T370" s="352"/>
      <c r="U370" s="352"/>
      <c r="V370" s="352"/>
      <c r="W370" s="352"/>
      <c r="X370" s="352"/>
      <c r="Y370" s="352"/>
      <c r="Z370" s="352"/>
      <c r="AA370" s="352"/>
      <c r="AB370" s="352"/>
      <c r="AC370" s="352"/>
      <c r="AD370" s="352"/>
      <c r="AE370" s="352"/>
      <c r="AF370" s="352"/>
      <c r="AG370" s="352"/>
      <c r="AH370" s="352"/>
      <c r="AI370" s="352"/>
      <c r="AJ370" s="352"/>
      <c r="AK370" s="352"/>
      <c r="AL370" s="352"/>
      <c r="AM370" s="352"/>
      <c r="AN370" s="352"/>
      <c r="AO370" s="352"/>
      <c r="AP370" s="352"/>
      <c r="AQ370" s="352"/>
      <c r="AR370" s="352"/>
    </row>
    <row r="371" spans="2:44" ht="7.5" customHeight="1" x14ac:dyDescent="0.35">
      <c r="B371" s="204"/>
    </row>
    <row r="372" spans="2:44" ht="26.25" customHeight="1" x14ac:dyDescent="0.35">
      <c r="B372" s="352" t="s">
        <v>303</v>
      </c>
      <c r="C372" s="352"/>
      <c r="D372" s="352"/>
      <c r="E372" s="352"/>
      <c r="F372" s="352"/>
      <c r="G372" s="352"/>
      <c r="H372" s="352"/>
      <c r="I372" s="352"/>
      <c r="J372" s="352"/>
      <c r="K372" s="352"/>
      <c r="L372" s="352"/>
      <c r="M372" s="352"/>
      <c r="N372" s="352"/>
      <c r="O372" s="352"/>
      <c r="P372" s="352"/>
      <c r="Q372" s="352"/>
      <c r="R372" s="352"/>
      <c r="S372" s="352"/>
      <c r="T372" s="352"/>
      <c r="U372" s="352"/>
      <c r="V372" s="352"/>
      <c r="W372" s="352"/>
      <c r="X372" s="352"/>
      <c r="Y372" s="352"/>
      <c r="Z372" s="352"/>
      <c r="AA372" s="352"/>
      <c r="AB372" s="352"/>
      <c r="AC372" s="352"/>
      <c r="AD372" s="352"/>
      <c r="AE372" s="352"/>
      <c r="AF372" s="352"/>
      <c r="AG372" s="352"/>
      <c r="AH372" s="352"/>
      <c r="AI372" s="352"/>
      <c r="AJ372" s="352"/>
      <c r="AK372" s="352"/>
      <c r="AL372" s="352"/>
      <c r="AM372" s="352"/>
      <c r="AN372" s="352"/>
      <c r="AO372" s="352"/>
      <c r="AP372" s="352"/>
      <c r="AQ372" s="352"/>
      <c r="AR372" s="352"/>
    </row>
    <row r="373" spans="2:44" x14ac:dyDescent="0.35">
      <c r="B373" s="206" t="s">
        <v>198</v>
      </c>
    </row>
    <row r="374" spans="2:44" x14ac:dyDescent="0.35">
      <c r="B374" s="207" t="s">
        <v>304</v>
      </c>
    </row>
    <row r="375" spans="2:44" ht="18.75" customHeight="1" x14ac:dyDescent="0.35"/>
    <row r="376" spans="2:44" ht="26" x14ac:dyDescent="0.35">
      <c r="B376" s="208" t="s">
        <v>355</v>
      </c>
    </row>
    <row r="377" spans="2:44" ht="26.25" customHeight="1" x14ac:dyDescent="0.35">
      <c r="B377" s="352" t="s">
        <v>356</v>
      </c>
      <c r="C377" s="352"/>
      <c r="D377" s="352"/>
      <c r="E377" s="352"/>
      <c r="F377" s="352"/>
      <c r="G377" s="352"/>
      <c r="H377" s="352"/>
      <c r="I377" s="352"/>
      <c r="J377" s="352"/>
      <c r="K377" s="352"/>
      <c r="L377" s="352"/>
      <c r="M377" s="352"/>
      <c r="N377" s="352"/>
      <c r="O377" s="352"/>
      <c r="P377" s="352"/>
      <c r="Q377" s="352"/>
      <c r="R377" s="352"/>
      <c r="S377" s="352"/>
      <c r="T377" s="352"/>
      <c r="U377" s="352"/>
      <c r="V377" s="352"/>
      <c r="W377" s="352"/>
      <c r="X377" s="352"/>
      <c r="Y377" s="352"/>
      <c r="Z377" s="352"/>
      <c r="AA377" s="352"/>
      <c r="AB377" s="352"/>
      <c r="AC377" s="352"/>
      <c r="AD377" s="352"/>
      <c r="AE377" s="352"/>
      <c r="AF377" s="352"/>
      <c r="AG377" s="352"/>
      <c r="AH377" s="352"/>
      <c r="AI377" s="352"/>
      <c r="AJ377" s="352"/>
      <c r="AK377" s="352"/>
      <c r="AL377" s="352"/>
      <c r="AM377" s="352"/>
      <c r="AN377" s="352"/>
      <c r="AO377" s="352"/>
      <c r="AP377" s="352"/>
      <c r="AQ377" s="352"/>
      <c r="AR377" s="352"/>
    </row>
    <row r="378" spans="2:44" ht="7.5" customHeight="1" x14ac:dyDescent="0.35">
      <c r="B378" s="204"/>
    </row>
    <row r="379" spans="2:44" ht="25.5" customHeight="1" x14ac:dyDescent="0.35">
      <c r="B379" s="352" t="s">
        <v>357</v>
      </c>
      <c r="C379" s="352"/>
      <c r="D379" s="352"/>
      <c r="E379" s="352"/>
      <c r="F379" s="352"/>
      <c r="G379" s="352"/>
      <c r="H379" s="352"/>
      <c r="I379" s="352"/>
      <c r="J379" s="352"/>
      <c r="K379" s="352"/>
      <c r="L379" s="352"/>
      <c r="M379" s="352"/>
      <c r="N379" s="352"/>
      <c r="O379" s="352"/>
      <c r="P379" s="352"/>
      <c r="Q379" s="352"/>
      <c r="R379" s="352"/>
      <c r="S379" s="352"/>
      <c r="T379" s="352"/>
      <c r="U379" s="352"/>
      <c r="V379" s="352"/>
      <c r="W379" s="352"/>
      <c r="X379" s="352"/>
      <c r="Y379" s="352"/>
      <c r="Z379" s="352"/>
      <c r="AA379" s="352"/>
      <c r="AB379" s="352"/>
      <c r="AC379" s="352"/>
      <c r="AD379" s="352"/>
      <c r="AE379" s="352"/>
      <c r="AF379" s="352"/>
      <c r="AG379" s="352"/>
      <c r="AH379" s="352"/>
      <c r="AI379" s="352"/>
      <c r="AJ379" s="352"/>
      <c r="AK379" s="352"/>
      <c r="AL379" s="352"/>
      <c r="AM379" s="352"/>
      <c r="AN379" s="352"/>
      <c r="AO379" s="352"/>
      <c r="AP379" s="352"/>
      <c r="AQ379" s="352"/>
      <c r="AR379" s="352"/>
    </row>
    <row r="380" spans="2:44" ht="7.5" customHeight="1" x14ac:dyDescent="0.35">
      <c r="B380" s="204"/>
    </row>
    <row r="381" spans="2:44" ht="25.5" customHeight="1" x14ac:dyDescent="0.35">
      <c r="B381" s="352" t="s">
        <v>358</v>
      </c>
      <c r="C381" s="352"/>
      <c r="D381" s="352"/>
      <c r="E381" s="352"/>
      <c r="F381" s="352"/>
      <c r="G381" s="352"/>
      <c r="H381" s="352"/>
      <c r="I381" s="352"/>
      <c r="J381" s="352"/>
      <c r="K381" s="352"/>
      <c r="L381" s="352"/>
      <c r="M381" s="352"/>
      <c r="N381" s="352"/>
      <c r="O381" s="352"/>
      <c r="P381" s="352"/>
      <c r="Q381" s="352"/>
      <c r="R381" s="352"/>
      <c r="S381" s="352"/>
      <c r="T381" s="352"/>
      <c r="U381" s="352"/>
      <c r="V381" s="352"/>
      <c r="W381" s="352"/>
      <c r="X381" s="352"/>
      <c r="Y381" s="352"/>
      <c r="Z381" s="352"/>
      <c r="AA381" s="352"/>
      <c r="AB381" s="352"/>
      <c r="AC381" s="352"/>
      <c r="AD381" s="352"/>
      <c r="AE381" s="352"/>
      <c r="AF381" s="352"/>
      <c r="AG381" s="352"/>
      <c r="AH381" s="352"/>
      <c r="AI381" s="352"/>
      <c r="AJ381" s="352"/>
      <c r="AK381" s="352"/>
      <c r="AL381" s="352"/>
      <c r="AM381" s="352"/>
      <c r="AN381" s="352"/>
      <c r="AO381" s="352"/>
      <c r="AP381" s="352"/>
      <c r="AQ381" s="352"/>
      <c r="AR381" s="352"/>
    </row>
    <row r="382" spans="2:44" ht="7.5" customHeight="1" x14ac:dyDescent="0.35">
      <c r="B382" s="204"/>
    </row>
    <row r="383" spans="2:44" ht="24.75" customHeight="1" x14ac:dyDescent="0.35">
      <c r="B383" s="352" t="s">
        <v>359</v>
      </c>
      <c r="C383" s="352"/>
      <c r="D383" s="352"/>
      <c r="E383" s="352"/>
      <c r="F383" s="352"/>
      <c r="G383" s="352"/>
      <c r="H383" s="352"/>
      <c r="I383" s="352"/>
      <c r="J383" s="352"/>
      <c r="K383" s="352"/>
      <c r="L383" s="352"/>
      <c r="M383" s="352"/>
      <c r="N383" s="352"/>
      <c r="O383" s="352"/>
      <c r="P383" s="352"/>
      <c r="Q383" s="352"/>
      <c r="R383" s="352"/>
      <c r="S383" s="352"/>
      <c r="T383" s="352"/>
      <c r="U383" s="352"/>
      <c r="V383" s="352"/>
      <c r="W383" s="352"/>
      <c r="X383" s="352"/>
      <c r="Y383" s="352"/>
      <c r="Z383" s="352"/>
      <c r="AA383" s="352"/>
      <c r="AB383" s="352"/>
      <c r="AC383" s="352"/>
      <c r="AD383" s="352"/>
      <c r="AE383" s="352"/>
      <c r="AF383" s="352"/>
      <c r="AG383" s="352"/>
      <c r="AH383" s="352"/>
      <c r="AI383" s="352"/>
      <c r="AJ383" s="352"/>
      <c r="AK383" s="352"/>
      <c r="AL383" s="352"/>
      <c r="AM383" s="352"/>
      <c r="AN383" s="352"/>
      <c r="AO383" s="352"/>
      <c r="AP383" s="352"/>
      <c r="AQ383" s="352"/>
      <c r="AR383" s="352"/>
    </row>
    <row r="384" spans="2:44" ht="7.5" customHeight="1" x14ac:dyDescent="0.35">
      <c r="B384" s="204"/>
    </row>
    <row r="385" spans="2:44" ht="25.5" customHeight="1" x14ac:dyDescent="0.35">
      <c r="B385" s="352" t="s">
        <v>360</v>
      </c>
      <c r="C385" s="352"/>
      <c r="D385" s="352"/>
      <c r="E385" s="352"/>
      <c r="F385" s="352"/>
      <c r="G385" s="352"/>
      <c r="H385" s="352"/>
      <c r="I385" s="352"/>
      <c r="J385" s="352"/>
      <c r="K385" s="352"/>
      <c r="L385" s="352"/>
      <c r="M385" s="352"/>
      <c r="N385" s="352"/>
      <c r="O385" s="352"/>
      <c r="P385" s="352"/>
      <c r="Q385" s="352"/>
      <c r="R385" s="352"/>
      <c r="S385" s="352"/>
      <c r="T385" s="352"/>
      <c r="U385" s="352"/>
      <c r="V385" s="352"/>
      <c r="W385" s="352"/>
      <c r="X385" s="352"/>
      <c r="Y385" s="352"/>
      <c r="Z385" s="352"/>
      <c r="AA385" s="352"/>
      <c r="AB385" s="352"/>
      <c r="AC385" s="352"/>
      <c r="AD385" s="352"/>
      <c r="AE385" s="352"/>
      <c r="AF385" s="352"/>
      <c r="AG385" s="352"/>
      <c r="AH385" s="352"/>
      <c r="AI385" s="352"/>
      <c r="AJ385" s="352"/>
      <c r="AK385" s="352"/>
      <c r="AL385" s="352"/>
      <c r="AM385" s="352"/>
      <c r="AN385" s="352"/>
      <c r="AO385" s="352"/>
      <c r="AP385" s="352"/>
      <c r="AQ385" s="352"/>
      <c r="AR385" s="352"/>
    </row>
    <row r="386" spans="2:44" ht="11.25" customHeight="1" x14ac:dyDescent="0.35">
      <c r="B386" s="204"/>
    </row>
    <row r="387" spans="2:44" x14ac:dyDescent="0.35">
      <c r="B387" s="225" t="s">
        <v>361</v>
      </c>
      <c r="C387" s="227"/>
      <c r="D387" s="227"/>
      <c r="E387" s="227"/>
      <c r="F387" s="227"/>
    </row>
    <row r="388" spans="2:44" ht="7.5" customHeight="1" x14ac:dyDescent="0.35">
      <c r="B388" s="204"/>
    </row>
    <row r="389" spans="2:44" ht="26.25" customHeight="1" x14ac:dyDescent="0.35">
      <c r="B389" s="352" t="s">
        <v>362</v>
      </c>
      <c r="C389" s="352"/>
      <c r="D389" s="352"/>
      <c r="E389" s="352"/>
      <c r="F389" s="352"/>
      <c r="G389" s="352"/>
      <c r="H389" s="352"/>
      <c r="I389" s="352"/>
      <c r="J389" s="352"/>
      <c r="K389" s="352"/>
      <c r="L389" s="352"/>
      <c r="M389" s="352"/>
      <c r="N389" s="352"/>
      <c r="O389" s="352"/>
      <c r="P389" s="352"/>
      <c r="Q389" s="352"/>
      <c r="R389" s="352"/>
      <c r="S389" s="352"/>
      <c r="T389" s="352"/>
      <c r="U389" s="352"/>
      <c r="V389" s="352"/>
      <c r="W389" s="352"/>
      <c r="X389" s="352"/>
      <c r="Y389" s="352"/>
      <c r="Z389" s="352"/>
      <c r="AA389" s="352"/>
      <c r="AB389" s="352"/>
      <c r="AC389" s="352"/>
      <c r="AD389" s="352"/>
      <c r="AE389" s="352"/>
      <c r="AF389" s="352"/>
      <c r="AG389" s="352"/>
      <c r="AH389" s="352"/>
      <c r="AI389" s="352"/>
      <c r="AJ389" s="352"/>
      <c r="AK389" s="352"/>
      <c r="AL389" s="352"/>
      <c r="AM389" s="352"/>
      <c r="AN389" s="352"/>
      <c r="AO389" s="352"/>
      <c r="AP389" s="352"/>
      <c r="AQ389" s="352"/>
      <c r="AR389" s="352"/>
    </row>
    <row r="390" spans="2:44" x14ac:dyDescent="0.35">
      <c r="B390" s="206" t="s">
        <v>198</v>
      </c>
    </row>
    <row r="391" spans="2:44" x14ac:dyDescent="0.35">
      <c r="B391" s="207" t="s">
        <v>363</v>
      </c>
    </row>
    <row r="392" spans="2:44" ht="11.25" customHeight="1" x14ac:dyDescent="0.35">
      <c r="B392" s="204"/>
    </row>
    <row r="393" spans="2:44" x14ac:dyDescent="0.35">
      <c r="B393" s="225" t="s">
        <v>364</v>
      </c>
    </row>
    <row r="394" spans="2:44" ht="7.5" customHeight="1" x14ac:dyDescent="0.35">
      <c r="B394" s="204"/>
    </row>
    <row r="395" spans="2:44" x14ac:dyDescent="0.35">
      <c r="B395" s="203" t="s">
        <v>365</v>
      </c>
    </row>
    <row r="396" spans="2:44" x14ac:dyDescent="0.35">
      <c r="B396" s="206" t="s">
        <v>198</v>
      </c>
    </row>
    <row r="397" spans="2:44" x14ac:dyDescent="0.35">
      <c r="B397" s="207" t="s">
        <v>366</v>
      </c>
    </row>
    <row r="398" spans="2:44" ht="11.25" customHeight="1" x14ac:dyDescent="0.35">
      <c r="B398" s="204"/>
    </row>
    <row r="399" spans="2:44" x14ac:dyDescent="0.35">
      <c r="B399" s="225" t="s">
        <v>367</v>
      </c>
      <c r="C399" s="227"/>
      <c r="D399" s="227"/>
      <c r="E399" s="227"/>
      <c r="F399" s="227"/>
      <c r="G399" s="227"/>
      <c r="H399" s="227"/>
      <c r="I399" s="227"/>
      <c r="J399" s="227"/>
      <c r="K399" s="227"/>
      <c r="L399" s="227"/>
      <c r="M399" s="227"/>
    </row>
    <row r="400" spans="2:44" ht="7.5" customHeight="1" x14ac:dyDescent="0.35">
      <c r="B400" s="204"/>
    </row>
    <row r="401" spans="2:44" ht="28.5" customHeight="1" x14ac:dyDescent="0.35">
      <c r="B401" s="352" t="s">
        <v>368</v>
      </c>
      <c r="C401" s="352"/>
      <c r="D401" s="352"/>
      <c r="E401" s="352"/>
      <c r="F401" s="352"/>
      <c r="G401" s="352"/>
      <c r="H401" s="352"/>
      <c r="I401" s="352"/>
      <c r="J401" s="352"/>
      <c r="K401" s="352"/>
      <c r="L401" s="352"/>
      <c r="M401" s="352"/>
      <c r="N401" s="352"/>
      <c r="O401" s="352"/>
      <c r="P401" s="352"/>
      <c r="Q401" s="352"/>
      <c r="R401" s="352"/>
      <c r="S401" s="352"/>
      <c r="T401" s="352"/>
      <c r="U401" s="352"/>
      <c r="V401" s="352"/>
      <c r="W401" s="352"/>
      <c r="X401" s="352"/>
      <c r="Y401" s="352"/>
      <c r="Z401" s="352"/>
      <c r="AA401" s="352"/>
      <c r="AB401" s="352"/>
      <c r="AC401" s="352"/>
      <c r="AD401" s="352"/>
      <c r="AE401" s="352"/>
      <c r="AF401" s="352"/>
      <c r="AG401" s="352"/>
      <c r="AH401" s="352"/>
      <c r="AI401" s="352"/>
      <c r="AJ401" s="352"/>
      <c r="AK401" s="352"/>
      <c r="AL401" s="352"/>
      <c r="AM401" s="352"/>
      <c r="AN401" s="352"/>
      <c r="AO401" s="352"/>
      <c r="AP401" s="352"/>
      <c r="AQ401" s="352"/>
      <c r="AR401" s="352"/>
    </row>
    <row r="402" spans="2:44" x14ac:dyDescent="0.35">
      <c r="B402" s="206" t="s">
        <v>198</v>
      </c>
    </row>
    <row r="403" spans="2:44" x14ac:dyDescent="0.35">
      <c r="B403" s="207" t="s">
        <v>369</v>
      </c>
    </row>
    <row r="404" spans="2:44" ht="11.25" customHeight="1" x14ac:dyDescent="0.35">
      <c r="B404" s="204"/>
    </row>
    <row r="405" spans="2:44" x14ac:dyDescent="0.35">
      <c r="B405" s="225" t="s">
        <v>370</v>
      </c>
      <c r="C405" s="227"/>
      <c r="D405" s="227"/>
      <c r="E405" s="227"/>
    </row>
    <row r="406" spans="2:44" ht="7.5" customHeight="1" x14ac:dyDescent="0.35">
      <c r="B406" s="204"/>
    </row>
    <row r="407" spans="2:44" x14ac:dyDescent="0.35">
      <c r="B407" s="203" t="s">
        <v>371</v>
      </c>
    </row>
    <row r="408" spans="2:44" x14ac:dyDescent="0.35">
      <c r="B408" s="206" t="s">
        <v>198</v>
      </c>
    </row>
    <row r="409" spans="2:44" x14ac:dyDescent="0.35">
      <c r="B409" s="207" t="s">
        <v>211</v>
      </c>
    </row>
    <row r="410" spans="2:44" ht="11.25" customHeight="1" x14ac:dyDescent="0.35">
      <c r="B410" s="204"/>
    </row>
    <row r="411" spans="2:44" x14ac:dyDescent="0.35">
      <c r="B411" s="225" t="s">
        <v>372</v>
      </c>
      <c r="C411" s="227"/>
      <c r="D411" s="227"/>
    </row>
    <row r="412" spans="2:44" ht="7.5" customHeight="1" x14ac:dyDescent="0.35">
      <c r="B412" s="204"/>
    </row>
    <row r="413" spans="2:44" x14ac:dyDescent="0.35">
      <c r="B413" s="203" t="s">
        <v>216</v>
      </c>
    </row>
    <row r="414" spans="2:44" x14ac:dyDescent="0.35">
      <c r="B414" s="206" t="s">
        <v>198</v>
      </c>
    </row>
    <row r="415" spans="2:44" x14ac:dyDescent="0.35">
      <c r="B415" s="207" t="s">
        <v>214</v>
      </c>
    </row>
    <row r="416" spans="2:44" ht="11.25" customHeight="1" x14ac:dyDescent="0.35">
      <c r="B416" s="204"/>
    </row>
    <row r="417" spans="2:29" x14ac:dyDescent="0.35">
      <c r="B417" s="225" t="s">
        <v>373</v>
      </c>
    </row>
    <row r="418" spans="2:29" ht="7.5" customHeight="1" x14ac:dyDescent="0.35">
      <c r="B418" s="204"/>
    </row>
    <row r="419" spans="2:29" x14ac:dyDescent="0.35">
      <c r="B419" s="203" t="s">
        <v>213</v>
      </c>
    </row>
    <row r="420" spans="2:29" x14ac:dyDescent="0.35">
      <c r="B420" s="206" t="s">
        <v>198</v>
      </c>
    </row>
    <row r="421" spans="2:29" x14ac:dyDescent="0.35">
      <c r="B421" s="207" t="s">
        <v>214</v>
      </c>
    </row>
    <row r="422" spans="2:29" ht="11.25" customHeight="1" x14ac:dyDescent="0.35">
      <c r="B422" s="204"/>
    </row>
    <row r="423" spans="2:29" x14ac:dyDescent="0.35">
      <c r="B423" s="225" t="s">
        <v>374</v>
      </c>
      <c r="C423" s="227"/>
      <c r="D423" s="227"/>
      <c r="E423" s="227"/>
      <c r="F423" s="227"/>
      <c r="G423" s="227"/>
    </row>
    <row r="424" spans="2:29" ht="7.5" customHeight="1" x14ac:dyDescent="0.35">
      <c r="B424" s="204"/>
    </row>
    <row r="425" spans="2:29" x14ac:dyDescent="0.35">
      <c r="B425" s="203" t="s">
        <v>318</v>
      </c>
    </row>
    <row r="426" spans="2:29" x14ac:dyDescent="0.35">
      <c r="B426" s="206" t="s">
        <v>198</v>
      </c>
    </row>
    <row r="427" spans="2:29" x14ac:dyDescent="0.35">
      <c r="B427" s="207" t="s">
        <v>319</v>
      </c>
    </row>
    <row r="428" spans="2:29" ht="11.25" customHeight="1" x14ac:dyDescent="0.35">
      <c r="B428" s="204"/>
    </row>
    <row r="429" spans="2:29" x14ac:dyDescent="0.35">
      <c r="B429" s="225" t="s">
        <v>375</v>
      </c>
      <c r="C429" s="227"/>
      <c r="D429" s="227"/>
      <c r="E429" s="227"/>
      <c r="F429" s="227"/>
      <c r="G429" s="227"/>
      <c r="H429" s="227"/>
      <c r="I429" s="227"/>
      <c r="J429" s="227"/>
      <c r="K429" s="227"/>
      <c r="L429" s="227"/>
      <c r="M429" s="227"/>
      <c r="N429" s="227"/>
      <c r="O429" s="227"/>
      <c r="P429" s="227"/>
      <c r="Q429" s="227"/>
      <c r="R429" s="227"/>
      <c r="S429" s="227"/>
      <c r="T429" s="227"/>
      <c r="U429" s="227"/>
      <c r="V429" s="227"/>
      <c r="W429" s="227"/>
      <c r="X429" s="227"/>
      <c r="Y429" s="227"/>
      <c r="Z429" s="227"/>
      <c r="AA429" s="227"/>
      <c r="AB429" s="227"/>
      <c r="AC429" s="227"/>
    </row>
    <row r="430" spans="2:29" ht="7.5" customHeight="1" x14ac:dyDescent="0.35">
      <c r="B430" s="204"/>
    </row>
    <row r="431" spans="2:29" x14ac:dyDescent="0.35">
      <c r="B431" s="203" t="s">
        <v>376</v>
      </c>
    </row>
    <row r="432" spans="2:29" ht="7.5" customHeight="1" x14ac:dyDescent="0.35">
      <c r="B432" s="204"/>
    </row>
    <row r="433" spans="2:44" ht="26.25" customHeight="1" x14ac:dyDescent="0.35">
      <c r="B433" s="352" t="s">
        <v>377</v>
      </c>
      <c r="C433" s="352"/>
      <c r="D433" s="352"/>
      <c r="E433" s="352"/>
      <c r="F433" s="352"/>
      <c r="G433" s="352"/>
      <c r="H433" s="352"/>
      <c r="I433" s="352"/>
      <c r="J433" s="352"/>
      <c r="K433" s="352"/>
      <c r="L433" s="352"/>
      <c r="M433" s="352"/>
      <c r="N433" s="352"/>
      <c r="O433" s="352"/>
      <c r="P433" s="352"/>
      <c r="Q433" s="352"/>
      <c r="R433" s="352"/>
      <c r="S433" s="352"/>
      <c r="T433" s="352"/>
      <c r="U433" s="352"/>
      <c r="V433" s="352"/>
      <c r="W433" s="352"/>
      <c r="X433" s="352"/>
      <c r="Y433" s="352"/>
      <c r="Z433" s="352"/>
      <c r="AA433" s="352"/>
      <c r="AB433" s="352"/>
      <c r="AC433" s="352"/>
      <c r="AD433" s="352"/>
      <c r="AE433" s="352"/>
      <c r="AF433" s="352"/>
      <c r="AG433" s="352"/>
      <c r="AH433" s="352"/>
      <c r="AI433" s="352"/>
      <c r="AJ433" s="352"/>
      <c r="AK433" s="352"/>
      <c r="AL433" s="352"/>
      <c r="AM433" s="352"/>
      <c r="AN433" s="352"/>
      <c r="AO433" s="352"/>
      <c r="AP433" s="352"/>
      <c r="AQ433" s="352"/>
      <c r="AR433" s="352"/>
    </row>
    <row r="434" spans="2:44" ht="7.5" customHeight="1" x14ac:dyDescent="0.35">
      <c r="B434" s="204"/>
    </row>
    <row r="435" spans="2:44" ht="27.75" customHeight="1" x14ac:dyDescent="0.35">
      <c r="B435" s="352" t="s">
        <v>378</v>
      </c>
      <c r="C435" s="352"/>
      <c r="D435" s="352"/>
      <c r="E435" s="352"/>
      <c r="F435" s="352"/>
      <c r="G435" s="352"/>
      <c r="H435" s="352"/>
      <c r="I435" s="352"/>
      <c r="J435" s="352"/>
      <c r="K435" s="352"/>
      <c r="L435" s="352"/>
      <c r="M435" s="352"/>
      <c r="N435" s="352"/>
      <c r="O435" s="352"/>
      <c r="P435" s="352"/>
      <c r="Q435" s="352"/>
      <c r="R435" s="352"/>
      <c r="S435" s="352"/>
      <c r="T435" s="352"/>
      <c r="U435" s="352"/>
      <c r="V435" s="352"/>
      <c r="W435" s="352"/>
      <c r="X435" s="352"/>
      <c r="Y435" s="352"/>
      <c r="Z435" s="352"/>
      <c r="AA435" s="352"/>
      <c r="AB435" s="352"/>
      <c r="AC435" s="352"/>
      <c r="AD435" s="352"/>
      <c r="AE435" s="352"/>
      <c r="AF435" s="352"/>
      <c r="AG435" s="352"/>
      <c r="AH435" s="352"/>
      <c r="AI435" s="352"/>
      <c r="AJ435" s="352"/>
      <c r="AK435" s="352"/>
      <c r="AL435" s="352"/>
      <c r="AM435" s="352"/>
      <c r="AN435" s="352"/>
      <c r="AO435" s="352"/>
      <c r="AP435" s="352"/>
      <c r="AQ435" s="352"/>
      <c r="AR435" s="352"/>
    </row>
    <row r="436" spans="2:44" x14ac:dyDescent="0.35">
      <c r="B436" s="206" t="s">
        <v>198</v>
      </c>
    </row>
    <row r="437" spans="2:44" x14ac:dyDescent="0.35">
      <c r="B437" s="207" t="s">
        <v>214</v>
      </c>
    </row>
    <row r="438" spans="2:44" x14ac:dyDescent="0.35">
      <c r="B438" s="217"/>
    </row>
    <row r="439" spans="2:44" ht="17" x14ac:dyDescent="0.35">
      <c r="B439" s="353" t="s">
        <v>320</v>
      </c>
      <c r="C439" s="353"/>
      <c r="D439" s="353"/>
      <c r="E439" s="353"/>
      <c r="F439" s="353"/>
      <c r="G439" s="353"/>
      <c r="H439" s="353"/>
      <c r="I439" s="353"/>
      <c r="J439" s="353"/>
      <c r="K439" s="353"/>
      <c r="L439" s="353"/>
      <c r="M439" s="353"/>
      <c r="N439" s="353"/>
      <c r="O439" s="353"/>
      <c r="P439" s="353"/>
      <c r="Q439" s="353"/>
      <c r="R439" s="353"/>
      <c r="S439" s="353"/>
      <c r="T439" s="353"/>
      <c r="U439" s="353"/>
      <c r="V439" s="353"/>
      <c r="W439" s="353"/>
      <c r="X439" s="353"/>
      <c r="Y439" s="353"/>
      <c r="Z439" s="353"/>
      <c r="AA439" s="353"/>
      <c r="AB439" s="353"/>
      <c r="AC439" s="353"/>
      <c r="AD439" s="353"/>
      <c r="AE439" s="353"/>
      <c r="AF439" s="353"/>
      <c r="AG439" s="353"/>
      <c r="AH439" s="353"/>
      <c r="AI439" s="353"/>
      <c r="AJ439" s="353"/>
      <c r="AK439" s="353"/>
      <c r="AL439" s="353"/>
      <c r="AM439" s="353"/>
      <c r="AN439" s="353"/>
      <c r="AO439" s="353"/>
      <c r="AP439" s="353"/>
      <c r="AQ439" s="353"/>
      <c r="AR439" s="353"/>
    </row>
    <row r="440" spans="2:44" ht="26.25" customHeight="1" x14ac:dyDescent="0.35">
      <c r="B440" s="352" t="s">
        <v>379</v>
      </c>
      <c r="C440" s="352"/>
      <c r="D440" s="352"/>
      <c r="E440" s="352"/>
      <c r="F440" s="352"/>
      <c r="G440" s="352"/>
      <c r="H440" s="352"/>
      <c r="I440" s="352"/>
      <c r="J440" s="352"/>
      <c r="K440" s="352"/>
      <c r="L440" s="352"/>
      <c r="M440" s="352"/>
      <c r="N440" s="352"/>
      <c r="O440" s="352"/>
      <c r="P440" s="352"/>
      <c r="Q440" s="352"/>
      <c r="R440" s="352"/>
      <c r="S440" s="352"/>
      <c r="T440" s="352"/>
      <c r="U440" s="352"/>
      <c r="V440" s="352"/>
      <c r="W440" s="352"/>
      <c r="X440" s="352"/>
      <c r="Y440" s="352"/>
      <c r="Z440" s="352"/>
      <c r="AA440" s="352"/>
      <c r="AB440" s="352"/>
      <c r="AC440" s="352"/>
      <c r="AD440" s="352"/>
      <c r="AE440" s="352"/>
      <c r="AF440" s="352"/>
      <c r="AG440" s="352"/>
      <c r="AH440" s="352"/>
      <c r="AI440" s="352"/>
      <c r="AJ440" s="352"/>
      <c r="AK440" s="352"/>
      <c r="AL440" s="352"/>
      <c r="AM440" s="352"/>
      <c r="AN440" s="352"/>
      <c r="AO440" s="352"/>
      <c r="AP440" s="352"/>
      <c r="AQ440" s="352"/>
      <c r="AR440" s="352"/>
    </row>
    <row r="441" spans="2:44" ht="7.5" customHeight="1" x14ac:dyDescent="0.35">
      <c r="B441" s="204"/>
    </row>
    <row r="442" spans="2:44" x14ac:dyDescent="0.35">
      <c r="B442" s="203" t="s">
        <v>380</v>
      </c>
    </row>
    <row r="443" spans="2:44" ht="11.25" customHeight="1" x14ac:dyDescent="0.35">
      <c r="B443" s="204"/>
    </row>
    <row r="444" spans="2:44" x14ac:dyDescent="0.35">
      <c r="B444" s="225" t="s">
        <v>381</v>
      </c>
      <c r="C444" s="227"/>
      <c r="D444" s="227"/>
      <c r="E444" s="227"/>
      <c r="F444" s="227"/>
      <c r="G444" s="227"/>
      <c r="H444" s="227"/>
      <c r="I444" s="227"/>
      <c r="J444" s="227"/>
      <c r="K444" s="227"/>
      <c r="L444" s="227"/>
      <c r="M444" s="227"/>
      <c r="N444" s="227"/>
      <c r="O444" s="227"/>
      <c r="P444" s="227"/>
      <c r="Q444" s="227"/>
      <c r="R444" s="227"/>
      <c r="S444" s="227"/>
      <c r="T444" s="227"/>
      <c r="U444" s="227"/>
      <c r="V444" s="227"/>
      <c r="W444" s="227"/>
      <c r="X444" s="227"/>
      <c r="Y444" s="227"/>
      <c r="Z444" s="227"/>
      <c r="AA444" s="227"/>
      <c r="AB444" s="227"/>
      <c r="AC444" s="227"/>
      <c r="AD444" s="227"/>
      <c r="AE444" s="227"/>
      <c r="AF444" s="227"/>
      <c r="AG444" s="227"/>
      <c r="AH444" s="227"/>
      <c r="AI444" s="227"/>
    </row>
    <row r="445" spans="2:44" ht="7.5" customHeight="1" x14ac:dyDescent="0.35">
      <c r="B445" s="204"/>
    </row>
    <row r="446" spans="2:44" x14ac:dyDescent="0.35">
      <c r="B446" s="203" t="s">
        <v>350</v>
      </c>
    </row>
    <row r="447" spans="2:44" x14ac:dyDescent="0.35">
      <c r="B447" s="206" t="s">
        <v>198</v>
      </c>
    </row>
    <row r="448" spans="2:44" ht="27" customHeight="1" x14ac:dyDescent="0.35">
      <c r="B448" s="351" t="s">
        <v>325</v>
      </c>
      <c r="C448" s="351"/>
      <c r="D448" s="351"/>
      <c r="E448" s="351"/>
      <c r="F448" s="351"/>
      <c r="G448" s="351"/>
      <c r="H448" s="351"/>
      <c r="I448" s="351"/>
      <c r="J448" s="351"/>
      <c r="K448" s="351"/>
      <c r="L448" s="351"/>
      <c r="M448" s="351"/>
      <c r="N448" s="351"/>
      <c r="O448" s="351"/>
      <c r="P448" s="351"/>
      <c r="Q448" s="351"/>
      <c r="R448" s="351"/>
      <c r="S448" s="351"/>
      <c r="T448" s="351"/>
      <c r="U448" s="351"/>
      <c r="V448" s="351"/>
      <c r="W448" s="351"/>
      <c r="X448" s="351"/>
      <c r="Y448" s="351"/>
      <c r="Z448" s="351"/>
      <c r="AA448" s="351"/>
      <c r="AB448" s="351"/>
      <c r="AC448" s="351"/>
      <c r="AD448" s="351"/>
      <c r="AE448" s="351"/>
      <c r="AF448" s="351"/>
      <c r="AG448" s="351"/>
      <c r="AH448" s="351"/>
      <c r="AI448" s="351"/>
      <c r="AJ448" s="351"/>
      <c r="AK448" s="351"/>
      <c r="AL448" s="351"/>
      <c r="AM448" s="351"/>
      <c r="AN448" s="351"/>
      <c r="AO448" s="351"/>
      <c r="AP448" s="351"/>
      <c r="AQ448" s="351"/>
      <c r="AR448" s="351"/>
    </row>
    <row r="449" spans="2:44" ht="19" x14ac:dyDescent="0.35">
      <c r="B449" s="218"/>
    </row>
    <row r="450" spans="2:44" ht="17" x14ac:dyDescent="0.35">
      <c r="B450" s="209" t="s">
        <v>382</v>
      </c>
    </row>
    <row r="451" spans="2:44" ht="11.25" customHeight="1" x14ac:dyDescent="0.35">
      <c r="B451" s="204"/>
    </row>
    <row r="452" spans="2:44" x14ac:dyDescent="0.35">
      <c r="B452" s="225" t="s">
        <v>383</v>
      </c>
      <c r="C452" s="227"/>
      <c r="D452" s="227"/>
      <c r="E452" s="227"/>
      <c r="F452" s="227"/>
      <c r="G452" s="227"/>
      <c r="H452" s="227"/>
      <c r="I452" s="227"/>
      <c r="J452" s="227"/>
      <c r="K452" s="227"/>
      <c r="L452" s="227"/>
    </row>
    <row r="453" spans="2:44" ht="7.5" customHeight="1" x14ac:dyDescent="0.35">
      <c r="B453" s="204"/>
    </row>
    <row r="454" spans="2:44" ht="27" customHeight="1" x14ac:dyDescent="0.35">
      <c r="B454" s="352" t="s">
        <v>328</v>
      </c>
      <c r="C454" s="352"/>
      <c r="D454" s="352"/>
      <c r="E454" s="352"/>
      <c r="F454" s="352"/>
      <c r="G454" s="352"/>
      <c r="H454" s="352"/>
      <c r="I454" s="352"/>
      <c r="J454" s="352"/>
      <c r="K454" s="352"/>
      <c r="L454" s="352"/>
      <c r="M454" s="352"/>
      <c r="N454" s="352"/>
      <c r="O454" s="352"/>
      <c r="P454" s="352"/>
      <c r="Q454" s="352"/>
      <c r="R454" s="352"/>
      <c r="S454" s="352"/>
      <c r="T454" s="352"/>
      <c r="U454" s="352"/>
      <c r="V454" s="352"/>
      <c r="W454" s="352"/>
      <c r="X454" s="352"/>
      <c r="Y454" s="352"/>
      <c r="Z454" s="352"/>
      <c r="AA454" s="352"/>
      <c r="AB454" s="352"/>
      <c r="AC454" s="352"/>
      <c r="AD454" s="352"/>
      <c r="AE454" s="352"/>
      <c r="AF454" s="352"/>
      <c r="AG454" s="352"/>
      <c r="AH454" s="352"/>
      <c r="AI454" s="352"/>
      <c r="AJ454" s="352"/>
      <c r="AK454" s="352"/>
      <c r="AL454" s="352"/>
      <c r="AM454" s="352"/>
      <c r="AN454" s="352"/>
      <c r="AO454" s="352"/>
      <c r="AP454" s="352"/>
      <c r="AQ454" s="352"/>
      <c r="AR454" s="352"/>
    </row>
    <row r="455" spans="2:44" x14ac:dyDescent="0.35">
      <c r="B455" s="206" t="s">
        <v>198</v>
      </c>
    </row>
    <row r="456" spans="2:44" x14ac:dyDescent="0.35">
      <c r="B456" s="207" t="s">
        <v>384</v>
      </c>
    </row>
    <row r="457" spans="2:44" ht="19" x14ac:dyDescent="0.35">
      <c r="B457" s="218"/>
    </row>
    <row r="458" spans="2:44" ht="17" x14ac:dyDescent="0.35">
      <c r="B458" s="209" t="s">
        <v>385</v>
      </c>
    </row>
    <row r="459" spans="2:44" ht="11.25" customHeight="1" x14ac:dyDescent="0.35">
      <c r="B459" s="204"/>
    </row>
    <row r="460" spans="2:44" x14ac:dyDescent="0.35">
      <c r="B460" s="225" t="s">
        <v>386</v>
      </c>
    </row>
    <row r="461" spans="2:44" ht="7.5" customHeight="1" x14ac:dyDescent="0.35">
      <c r="B461" s="204"/>
    </row>
    <row r="462" spans="2:44" ht="15" customHeight="1" x14ac:dyDescent="0.35">
      <c r="B462" s="352" t="s">
        <v>387</v>
      </c>
      <c r="C462" s="352"/>
      <c r="D462" s="352"/>
      <c r="E462" s="352"/>
      <c r="F462" s="352"/>
      <c r="G462" s="352"/>
      <c r="H462" s="352"/>
      <c r="I462" s="352"/>
      <c r="J462" s="352"/>
      <c r="K462" s="352"/>
      <c r="L462" s="352"/>
      <c r="M462" s="352"/>
      <c r="N462" s="352"/>
      <c r="O462" s="352"/>
      <c r="P462" s="352"/>
      <c r="Q462" s="352"/>
      <c r="R462" s="352"/>
      <c r="S462" s="352"/>
      <c r="T462" s="352"/>
      <c r="U462" s="352"/>
      <c r="V462" s="352"/>
      <c r="W462" s="352"/>
      <c r="X462" s="352"/>
      <c r="Y462" s="352"/>
      <c r="Z462" s="352"/>
      <c r="AA462" s="352"/>
      <c r="AB462" s="352"/>
      <c r="AC462" s="352"/>
      <c r="AD462" s="352"/>
      <c r="AE462" s="352"/>
      <c r="AF462" s="352"/>
      <c r="AG462" s="352"/>
      <c r="AH462" s="352"/>
      <c r="AI462" s="352"/>
      <c r="AJ462" s="352"/>
      <c r="AK462" s="352"/>
      <c r="AL462" s="352"/>
      <c r="AM462" s="352"/>
      <c r="AN462" s="352"/>
      <c r="AO462" s="352"/>
      <c r="AP462" s="352"/>
      <c r="AQ462" s="352"/>
      <c r="AR462" s="352"/>
    </row>
    <row r="463" spans="2:44" x14ac:dyDescent="0.35">
      <c r="B463" s="206" t="s">
        <v>198</v>
      </c>
    </row>
    <row r="464" spans="2:44" x14ac:dyDescent="0.35">
      <c r="B464" s="207" t="s">
        <v>388</v>
      </c>
    </row>
    <row r="465" spans="1:1" x14ac:dyDescent="0.35"/>
    <row r="466" spans="1:1" x14ac:dyDescent="0.35"/>
    <row r="467" spans="1:1" hidden="1" x14ac:dyDescent="0.35">
      <c r="A467" t="s">
        <v>164</v>
      </c>
    </row>
  </sheetData>
  <sheetProtection algorithmName="SHA-512" hashValue="9ActjSu2QAS1gpe7iwZJTJyp0ACgH7rTJHauX7oli7JB+qzALQoguWKm1MyZTp31TVepqqLjnbmT04ySPTK3mA==" saltValue="FPIDdDH12UA6LXpalIqusw==" spinCount="100000" sheet="1" selectLockedCells="1"/>
  <mergeCells count="76">
    <mergeCell ref="B32:AR32"/>
    <mergeCell ref="B42:AR42"/>
    <mergeCell ref="B60:AR60"/>
    <mergeCell ref="B156:AR156"/>
    <mergeCell ref="C76:N76"/>
    <mergeCell ref="C77:N77"/>
    <mergeCell ref="C75:N75"/>
    <mergeCell ref="O75:Z75"/>
    <mergeCell ref="O76:Z76"/>
    <mergeCell ref="O77:Z77"/>
    <mergeCell ref="B66:AR66"/>
    <mergeCell ref="B71:AR71"/>
    <mergeCell ref="C73:N73"/>
    <mergeCell ref="O73:Z73"/>
    <mergeCell ref="C74:N74"/>
    <mergeCell ref="O74:Z74"/>
    <mergeCell ref="B5:AR5"/>
    <mergeCell ref="B7:AR7"/>
    <mergeCell ref="B9:AR9"/>
    <mergeCell ref="B11:AR11"/>
    <mergeCell ref="B27:AR27"/>
    <mergeCell ref="B18:AR18"/>
    <mergeCell ref="B158:AR158"/>
    <mergeCell ref="B83:AR83"/>
    <mergeCell ref="B108:AR108"/>
    <mergeCell ref="B112:AR112"/>
    <mergeCell ref="B129:AR129"/>
    <mergeCell ref="B140:AR140"/>
    <mergeCell ref="B154:AR154"/>
    <mergeCell ref="B217:AR217"/>
    <mergeCell ref="B224:AR224"/>
    <mergeCell ref="B226:AR226"/>
    <mergeCell ref="B228:AR228"/>
    <mergeCell ref="B271:AR271"/>
    <mergeCell ref="B222:AR222"/>
    <mergeCell ref="B261:AR261"/>
    <mergeCell ref="B269:AR269"/>
    <mergeCell ref="B377:AR377"/>
    <mergeCell ref="B379:AR379"/>
    <mergeCell ref="B381:AR381"/>
    <mergeCell ref="B383:AR383"/>
    <mergeCell ref="B315:AR315"/>
    <mergeCell ref="B317:AR317"/>
    <mergeCell ref="B319:AR319"/>
    <mergeCell ref="B321:AR321"/>
    <mergeCell ref="B348:AR348"/>
    <mergeCell ref="B362:AR362"/>
    <mergeCell ref="B370:AR370"/>
    <mergeCell ref="B372:AR372"/>
    <mergeCell ref="B448:AR448"/>
    <mergeCell ref="B462:AR462"/>
    <mergeCell ref="B454:AR454"/>
    <mergeCell ref="B385:AR385"/>
    <mergeCell ref="B389:AR389"/>
    <mergeCell ref="B401:AR401"/>
    <mergeCell ref="B433:AR433"/>
    <mergeCell ref="B435:AR435"/>
    <mergeCell ref="B439:AR439"/>
    <mergeCell ref="B440:AR440"/>
    <mergeCell ref="B183:AR183"/>
    <mergeCell ref="B187:AR187"/>
    <mergeCell ref="B201:AR201"/>
    <mergeCell ref="B208:AR208"/>
    <mergeCell ref="B215:AR215"/>
    <mergeCell ref="B189:AR189"/>
    <mergeCell ref="B203:AR203"/>
    <mergeCell ref="B275:AR275"/>
    <mergeCell ref="B284:AR284"/>
    <mergeCell ref="B288:AR288"/>
    <mergeCell ref="B290:AR290"/>
    <mergeCell ref="B302:AR302"/>
    <mergeCell ref="B304:AR304"/>
    <mergeCell ref="B308:AR308"/>
    <mergeCell ref="B310:AR310"/>
    <mergeCell ref="B356:AR356"/>
    <mergeCell ref="B358:AR358"/>
  </mergeCells>
  <pageMargins left="0.7" right="0.7" top="0.75" bottom="0.75" header="0.3" footer="0.3"/>
  <pageSetup paperSize="5" scale="91" fitToHeight="0" orientation="portrait" horizontalDpi="1200" verticalDpi="1200" r:id="rId1"/>
  <headerFooter>
    <oddFooter>&amp;CPage &amp;P of &amp;N</oddFooter>
  </headerFooter>
  <rowBreaks count="7" manualBreakCount="7">
    <brk id="57" max="16383" man="1"/>
    <brk id="117" min="1" max="43" man="1"/>
    <brk id="179" min="1" max="43" man="1"/>
    <brk id="237" min="1" max="43" man="1"/>
    <brk id="304" min="1" max="43" man="1"/>
    <brk id="362" min="1" max="43" man="1"/>
    <brk id="424" min="1" max="4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9" tint="0.59999389629810485"/>
  </sheetPr>
  <dimension ref="A1:L13"/>
  <sheetViews>
    <sheetView workbookViewId="0">
      <selection activeCell="A2" sqref="A2"/>
    </sheetView>
  </sheetViews>
  <sheetFormatPr defaultRowHeight="14.5" x14ac:dyDescent="0.35"/>
  <cols>
    <col min="1" max="1" width="9.54296875" bestFit="1" customWidth="1"/>
    <col min="2" max="2" width="14.26953125" bestFit="1" customWidth="1"/>
    <col min="3" max="3" width="13.1796875" bestFit="1" customWidth="1"/>
    <col min="4" max="6" width="11.54296875" bestFit="1" customWidth="1"/>
    <col min="10" max="10" width="19.453125" bestFit="1" customWidth="1"/>
    <col min="12" max="12" width="54.1796875" bestFit="1" customWidth="1"/>
  </cols>
  <sheetData>
    <row r="1" spans="1:12" x14ac:dyDescent="0.35">
      <c r="A1" t="s">
        <v>389</v>
      </c>
      <c r="B1" t="s">
        <v>390</v>
      </c>
      <c r="C1" t="s">
        <v>391</v>
      </c>
      <c r="D1" t="s">
        <v>392</v>
      </c>
      <c r="E1" t="s">
        <v>393</v>
      </c>
      <c r="F1" t="s">
        <v>394</v>
      </c>
      <c r="G1" t="s">
        <v>395</v>
      </c>
      <c r="H1" t="s">
        <v>396</v>
      </c>
      <c r="I1" t="s">
        <v>397</v>
      </c>
      <c r="J1" t="s">
        <v>398</v>
      </c>
      <c r="L1" s="3" t="s">
        <v>399</v>
      </c>
    </row>
    <row r="2" spans="1:12" x14ac:dyDescent="0.35">
      <c r="A2">
        <v>2022</v>
      </c>
      <c r="B2">
        <v>0.26</v>
      </c>
      <c r="C2">
        <v>1</v>
      </c>
      <c r="D2">
        <v>2022</v>
      </c>
      <c r="E2">
        <v>2023</v>
      </c>
      <c r="F2">
        <v>2024</v>
      </c>
      <c r="G2">
        <v>2023</v>
      </c>
      <c r="H2">
        <v>2024</v>
      </c>
      <c r="I2">
        <v>2025</v>
      </c>
      <c r="J2">
        <v>2022</v>
      </c>
      <c r="L2" t="s">
        <v>400</v>
      </c>
    </row>
    <row r="3" spans="1:12" x14ac:dyDescent="0.35">
      <c r="A3">
        <v>2023</v>
      </c>
      <c r="B3">
        <v>0.28000000000000003</v>
      </c>
      <c r="C3">
        <v>2</v>
      </c>
      <c r="D3">
        <v>2023</v>
      </c>
      <c r="E3">
        <v>2024</v>
      </c>
      <c r="F3">
        <v>2025</v>
      </c>
      <c r="J3">
        <v>2023</v>
      </c>
      <c r="L3" t="s">
        <v>401</v>
      </c>
    </row>
    <row r="4" spans="1:12" x14ac:dyDescent="0.35">
      <c r="A4">
        <v>2024</v>
      </c>
      <c r="B4">
        <v>0.3</v>
      </c>
      <c r="C4">
        <v>3</v>
      </c>
      <c r="J4">
        <v>2024</v>
      </c>
      <c r="L4" t="s">
        <v>402</v>
      </c>
    </row>
    <row r="5" spans="1:12" x14ac:dyDescent="0.35">
      <c r="C5">
        <v>4</v>
      </c>
      <c r="J5">
        <v>2025</v>
      </c>
      <c r="L5" t="s">
        <v>403</v>
      </c>
    </row>
    <row r="6" spans="1:12" x14ac:dyDescent="0.35">
      <c r="C6">
        <v>5</v>
      </c>
      <c r="L6" t="s">
        <v>404</v>
      </c>
    </row>
    <row r="7" spans="1:12" x14ac:dyDescent="0.35">
      <c r="C7">
        <v>6</v>
      </c>
    </row>
    <row r="8" spans="1:12" x14ac:dyDescent="0.35">
      <c r="C8">
        <v>7</v>
      </c>
    </row>
    <row r="9" spans="1:12" x14ac:dyDescent="0.35">
      <c r="C9">
        <v>8</v>
      </c>
    </row>
    <row r="10" spans="1:12" x14ac:dyDescent="0.35">
      <c r="C10">
        <v>9</v>
      </c>
    </row>
    <row r="11" spans="1:12" x14ac:dyDescent="0.35">
      <c r="C11">
        <v>10</v>
      </c>
    </row>
    <row r="12" spans="1:12" x14ac:dyDescent="0.35">
      <c r="C12">
        <v>11</v>
      </c>
    </row>
    <row r="13" spans="1:12" x14ac:dyDescent="0.35">
      <c r="C13">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B53BC4EB2DB946BFDCDD80E148D94F" ma:contentTypeVersion="20" ma:contentTypeDescription="Create a new document." ma:contentTypeScope="" ma:versionID="9cd23620e3a94fa6b967da0900a2a594">
  <xsd:schema xmlns:xsd="http://www.w3.org/2001/XMLSchema" xmlns:xs="http://www.w3.org/2001/XMLSchema" xmlns:p="http://schemas.microsoft.com/office/2006/metadata/properties" xmlns:ns2="8a4fc443-bf6b-4376-89a5-699cfad7204b" xmlns:ns3="98b98212-7c85-43e0-9703-3116a7590d93" targetNamespace="http://schemas.microsoft.com/office/2006/metadata/properties" ma:root="true" ma:fieldsID="50ddaf55cd9c4b7e7e2b1d1e54f80eae" ns2:_="" ns3:_="">
    <xsd:import namespace="8a4fc443-bf6b-4376-89a5-699cfad7204b"/>
    <xsd:import namespace="98b98212-7c85-43e0-9703-3116a7590d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Linktoarticle"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4fc443-bf6b-4376-89a5-699cfad72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cd8419-fb7c-44d3-9a0a-2e223a9be6f2"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Linktoarticle" ma:index="24" nillable="true" ma:displayName="Link to article" ma:description="https://www.marketingprofs.com/articles/2023/48763/how-to-overcome-poor-business-communication?adref=shareaccess&amp;cntexp=EF6B9B6BB511B6CB5F8078E7F28C5CE719FC44B31B792E2E28A8F55019652832" ma:format="Hyperlink" ma:internalName="Linktoarticle">
      <xsd:complexType>
        <xsd:complexContent>
          <xsd:extension base="dms:URL">
            <xsd:sequence>
              <xsd:element name="Url" type="dms:ValidUrl" minOccurs="0" nillable="true"/>
              <xsd:element name="Description" type="xsd:string" nillable="true"/>
            </xsd:sequence>
          </xsd:extension>
        </xsd:complexContent>
      </xsd:complexType>
    </xsd:element>
    <xsd:element name="Notes" ma:index="25" nillable="true" ma:displayName="Notes" ma:format="Dropdown" ma:internalName="Notes">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98212-7c85-43e0-9703-3116a7590d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5897d9-700c-432a-8444-59f1396d92b6}" ma:internalName="TaxCatchAll" ma:showField="CatchAllData" ma:web="98b98212-7c85-43e0-9703-3116a7590d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4fc443-bf6b-4376-89a5-699cfad7204b">
      <Terms xmlns="http://schemas.microsoft.com/office/infopath/2007/PartnerControls"/>
    </lcf76f155ced4ddcb4097134ff3c332f>
    <TaxCatchAll xmlns="98b98212-7c85-43e0-9703-3116a7590d93" xsi:nil="true"/>
    <Notes xmlns="8a4fc443-bf6b-4376-89a5-699cfad7204b" xsi:nil="true"/>
    <Linktoarticle xmlns="8a4fc443-bf6b-4376-89a5-699cfad7204b">
      <Url xsi:nil="true"/>
      <Description xsi:nil="true"/>
    </Linktoarticle>
  </documentManagement>
</p:properties>
</file>

<file path=customXml/itemProps1.xml><?xml version="1.0" encoding="utf-8"?>
<ds:datastoreItem xmlns:ds="http://schemas.openxmlformats.org/officeDocument/2006/customXml" ds:itemID="{D7916DBD-63B0-4D5A-A774-E9B16CE3D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4fc443-bf6b-4376-89a5-699cfad7204b"/>
    <ds:schemaRef ds:uri="98b98212-7c85-43e0-9703-3116a7590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7A1EF5-42B7-41B4-9BAD-D85C728E825E}">
  <ds:schemaRefs>
    <ds:schemaRef ds:uri="http://schemas.microsoft.com/sharepoint/v3/contenttype/forms"/>
  </ds:schemaRefs>
</ds:datastoreItem>
</file>

<file path=customXml/itemProps3.xml><?xml version="1.0" encoding="utf-8"?>
<ds:datastoreItem xmlns:ds="http://schemas.openxmlformats.org/officeDocument/2006/customXml" ds:itemID="{60B53961-2DEF-44FB-9BE5-CFA71A5AC68C}">
  <ds:schemaRefs>
    <ds:schemaRef ds:uri="http://schemas.microsoft.com/office/2006/metadata/properties"/>
    <ds:schemaRef ds:uri="http://schemas.microsoft.com/office/infopath/2007/PartnerControls"/>
    <ds:schemaRef ds:uri="8a4fc443-bf6b-4376-89a5-699cfad7204b"/>
    <ds:schemaRef ds:uri="98b98212-7c85-43e0-9703-3116a7590d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SAM</vt:lpstr>
      <vt:lpstr>Summary</vt:lpstr>
      <vt:lpstr>Liquidity</vt:lpstr>
      <vt:lpstr>Comparative</vt:lpstr>
      <vt:lpstr>P&amp;L</vt:lpstr>
      <vt:lpstr>Help Document</vt:lpstr>
      <vt:lpstr>Support</vt:lpstr>
      <vt:lpstr>ErrMsg_EnterAnnDate</vt:lpstr>
      <vt:lpstr>ErrMsg_InputTwoYears</vt:lpstr>
      <vt:lpstr>ErrMsg_InputYears</vt:lpstr>
      <vt:lpstr>Msg_DisplaySchedule</vt:lpstr>
      <vt:lpstr>Msg_HideSchedule</vt:lpstr>
      <vt:lpstr>Comparative!Print_Area</vt:lpstr>
      <vt:lpstr>'Help Document'!Print_Area</vt:lpstr>
      <vt:lpstr>Liquidity!Print_Area</vt:lpstr>
      <vt:lpstr>'P&amp;L'!Print_Area</vt:lpstr>
      <vt:lpstr>SAM!Print_Area</vt:lpstr>
      <vt:lpstr>Summary!Print_Area</vt:lpstr>
      <vt:lpstr>YEAR_1</vt:lpstr>
      <vt:lpstr>YEAR_2</vt:lpstr>
      <vt:lpstr>YEAR_3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Mortgage Guaranty Insurance Corporation (MGIC)</dc:creator>
  <cp:keywords/>
  <dc:description/>
  <cp:lastModifiedBy>Alexis Panaro</cp:lastModifiedBy>
  <cp:revision/>
  <dcterms:created xsi:type="dcterms:W3CDTF">2018-10-01T05:44:54Z</dcterms:created>
  <dcterms:modified xsi:type="dcterms:W3CDTF">2025-02-10T15:14:15Z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0x010100AAB53BC4EB2DB946BFDCDD80E148D94F</vt:lpwstr>
  </property>
  <property fmtid="{D5CDD505-2E9C-101B-9397-08002B2CF9AE}" pid="5" name="MediaServiceImageTags">
    <vt:lpwstr/>
  </property>
</Properties>
</file>